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44" windowHeight="12132"/>
  </bookViews>
  <sheets>
    <sheet name="уточненый" sheetId="3" r:id="rId1"/>
  </sheets>
  <definedNames>
    <definedName name="_xlnm.Print_Titles" localSheetId="0">уточненый!$9:$12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6" i="3" l="1"/>
  <c r="K21" i="3" l="1"/>
  <c r="K13" i="3"/>
  <c r="L339" i="3"/>
  <c r="K339" i="3"/>
  <c r="K326" i="3"/>
  <c r="H339" i="3" l="1"/>
  <c r="H14" i="3" l="1"/>
  <c r="K346" i="3" l="1"/>
  <c r="L334" i="3" l="1"/>
  <c r="L321" i="3" s="1"/>
  <c r="L22" i="3" s="1"/>
  <c r="K334" i="3"/>
  <c r="K321" i="3" s="1"/>
  <c r="K22" i="3" s="1"/>
  <c r="K333" i="3"/>
  <c r="K320" i="3" l="1"/>
  <c r="K36" i="3" l="1"/>
  <c r="K308" i="3"/>
  <c r="L308" i="3"/>
  <c r="H22" i="3"/>
  <c r="H321" i="3"/>
  <c r="H334" i="3"/>
  <c r="H347" i="3"/>
  <c r="K348" i="3"/>
  <c r="L348" i="3"/>
  <c r="L296" i="3"/>
  <c r="H312" i="3" l="1"/>
  <c r="H311" i="3"/>
  <c r="H310" i="3"/>
  <c r="H309" i="3"/>
  <c r="H308" i="3"/>
  <c r="H307" i="3"/>
  <c r="M306" i="3"/>
  <c r="K306" i="3" s="1"/>
  <c r="L306" i="3"/>
  <c r="J306" i="3" s="1"/>
  <c r="H305" i="3"/>
  <c r="H304" i="3"/>
  <c r="H303" i="3"/>
  <c r="H302" i="3"/>
  <c r="J301" i="3" l="1"/>
  <c r="H306" i="3"/>
  <c r="I306" i="3"/>
  <c r="I301" i="3" s="1"/>
  <c r="K301" i="3"/>
  <c r="L301" i="3"/>
  <c r="M301" i="3"/>
  <c r="H301" i="3" l="1"/>
  <c r="I49" i="3"/>
  <c r="M49" i="3"/>
  <c r="L49" i="3"/>
  <c r="K49" i="3"/>
  <c r="J49" i="3"/>
  <c r="H200" i="3"/>
  <c r="H199" i="3"/>
  <c r="H198" i="3"/>
  <c r="H197" i="3"/>
  <c r="H196" i="3"/>
  <c r="H195" i="3"/>
  <c r="M194" i="3"/>
  <c r="K194" i="3" s="1"/>
  <c r="L194" i="3"/>
  <c r="J194" i="3" s="1"/>
  <c r="H193" i="3"/>
  <c r="H192" i="3"/>
  <c r="H191" i="3"/>
  <c r="H190" i="3"/>
  <c r="M189" i="3" l="1"/>
  <c r="H194" i="3"/>
  <c r="J189" i="3"/>
  <c r="I194" i="3"/>
  <c r="I189" i="3" s="1"/>
  <c r="K189" i="3"/>
  <c r="L189" i="3"/>
  <c r="K44" i="3"/>
  <c r="H189" i="3" l="1"/>
  <c r="I45" i="3"/>
  <c r="J45" i="3"/>
  <c r="K45" i="3"/>
  <c r="M45" i="3"/>
  <c r="J46" i="3"/>
  <c r="K46" i="3"/>
  <c r="M46" i="3"/>
  <c r="I50" i="3"/>
  <c r="J50" i="3"/>
  <c r="K50" i="3"/>
  <c r="L50" i="3"/>
  <c r="M50" i="3"/>
  <c r="I51" i="3"/>
  <c r="J51" i="3"/>
  <c r="K51" i="3"/>
  <c r="L51" i="3"/>
  <c r="M51" i="3"/>
  <c r="I52" i="3"/>
  <c r="J52" i="3"/>
  <c r="K52" i="3"/>
  <c r="L52" i="3"/>
  <c r="M52" i="3"/>
  <c r="I53" i="3"/>
  <c r="J53" i="3"/>
  <c r="K53" i="3"/>
  <c r="L53" i="3"/>
  <c r="M53" i="3"/>
  <c r="J44" i="3"/>
  <c r="L44" i="3"/>
  <c r="M44" i="3"/>
  <c r="I44" i="3"/>
  <c r="J43" i="3"/>
  <c r="J30" i="3" s="1"/>
  <c r="J15" i="3" s="1"/>
  <c r="K43" i="3"/>
  <c r="K30" i="3" s="1"/>
  <c r="K15" i="3" s="1"/>
  <c r="L43" i="3"/>
  <c r="L30" i="3" s="1"/>
  <c r="L15" i="3" s="1"/>
  <c r="M43" i="3"/>
  <c r="I43" i="3"/>
  <c r="I30" i="3" s="1"/>
  <c r="I15" i="3" s="1"/>
  <c r="H43" i="3" l="1"/>
  <c r="M30" i="3"/>
  <c r="M15" i="3" s="1"/>
  <c r="H15" i="3" s="1"/>
  <c r="H30" i="3" l="1"/>
  <c r="H49" i="3"/>
  <c r="H50" i="3"/>
  <c r="H51" i="3"/>
  <c r="H53" i="3"/>
  <c r="H44" i="3"/>
  <c r="H52" i="3"/>
  <c r="J54" i="3"/>
  <c r="I54" i="3"/>
  <c r="K54" i="3"/>
  <c r="L54" i="3"/>
  <c r="M54" i="3"/>
  <c r="H55" i="3"/>
  <c r="H56" i="3"/>
  <c r="H57" i="3"/>
  <c r="H58" i="3"/>
  <c r="H59" i="3"/>
  <c r="H60" i="3"/>
  <c r="H61" i="3"/>
  <c r="H62" i="3"/>
  <c r="H63" i="3"/>
  <c r="H64" i="3"/>
  <c r="H65" i="3"/>
  <c r="M66" i="3"/>
  <c r="J66" i="3"/>
  <c r="K66" i="3"/>
  <c r="I66" i="3"/>
  <c r="H67" i="3"/>
  <c r="H68" i="3"/>
  <c r="H70" i="3"/>
  <c r="H71" i="3"/>
  <c r="H72" i="3"/>
  <c r="H73" i="3"/>
  <c r="H74" i="3"/>
  <c r="H75" i="3"/>
  <c r="H76" i="3"/>
  <c r="H77" i="3"/>
  <c r="H80" i="3"/>
  <c r="H81" i="3"/>
  <c r="H82" i="3"/>
  <c r="H83" i="3"/>
  <c r="H84" i="3"/>
  <c r="H85" i="3"/>
  <c r="H86" i="3"/>
  <c r="H87" i="3"/>
  <c r="H88" i="3"/>
  <c r="H89" i="3"/>
  <c r="H90" i="3"/>
  <c r="J91" i="3"/>
  <c r="K91" i="3"/>
  <c r="L91" i="3"/>
  <c r="M91" i="3"/>
  <c r="I91" i="3"/>
  <c r="H92" i="3"/>
  <c r="H93" i="3"/>
  <c r="H94" i="3"/>
  <c r="H95" i="3"/>
  <c r="H96" i="3"/>
  <c r="H97" i="3"/>
  <c r="H98" i="3"/>
  <c r="H99" i="3"/>
  <c r="H100" i="3"/>
  <c r="H101" i="3"/>
  <c r="H102" i="3"/>
  <c r="H105" i="3"/>
  <c r="H106" i="3"/>
  <c r="H107" i="3"/>
  <c r="H108" i="3"/>
  <c r="H109" i="3"/>
  <c r="H110" i="3"/>
  <c r="H111" i="3"/>
  <c r="H112" i="3"/>
  <c r="H113" i="3"/>
  <c r="H114" i="3"/>
  <c r="H115" i="3"/>
  <c r="H120" i="3"/>
  <c r="J116" i="3"/>
  <c r="K116" i="3"/>
  <c r="L116" i="3"/>
  <c r="M116" i="3"/>
  <c r="I116" i="3"/>
  <c r="H118" i="3"/>
  <c r="H117" i="3"/>
  <c r="H119" i="3"/>
  <c r="H121" i="3"/>
  <c r="H122" i="3"/>
  <c r="H123" i="3"/>
  <c r="H124" i="3"/>
  <c r="H125" i="3"/>
  <c r="H126" i="3"/>
  <c r="H127" i="3"/>
  <c r="H128" i="3"/>
  <c r="J129" i="3"/>
  <c r="K129" i="3"/>
  <c r="L129" i="3"/>
  <c r="M129" i="3"/>
  <c r="I129" i="3"/>
  <c r="H130" i="3"/>
  <c r="H131" i="3"/>
  <c r="H132" i="3"/>
  <c r="H133" i="3"/>
  <c r="H134" i="3"/>
  <c r="H135" i="3"/>
  <c r="H136" i="3"/>
  <c r="H137" i="3"/>
  <c r="H138" i="3"/>
  <c r="H139" i="3"/>
  <c r="H140" i="3"/>
  <c r="K141" i="3"/>
  <c r="M141" i="3"/>
  <c r="H142" i="3"/>
  <c r="H143" i="3"/>
  <c r="H144" i="3"/>
  <c r="H147" i="3"/>
  <c r="H148" i="3"/>
  <c r="H149" i="3"/>
  <c r="H150" i="3"/>
  <c r="H151" i="3"/>
  <c r="H152" i="3"/>
  <c r="I158" i="3"/>
  <c r="I157" i="3"/>
  <c r="H158" i="3"/>
  <c r="H157" i="3"/>
  <c r="H154" i="3"/>
  <c r="H155" i="3"/>
  <c r="H156" i="3"/>
  <c r="H160" i="3"/>
  <c r="H161" i="3"/>
  <c r="H162" i="3"/>
  <c r="H163" i="3"/>
  <c r="H164" i="3"/>
  <c r="J165" i="3"/>
  <c r="K165" i="3"/>
  <c r="M165" i="3"/>
  <c r="H166" i="3"/>
  <c r="H167" i="3"/>
  <c r="H168" i="3"/>
  <c r="H170" i="3"/>
  <c r="H171" i="3"/>
  <c r="H172" i="3"/>
  <c r="H173" i="3"/>
  <c r="H174" i="3"/>
  <c r="H175" i="3"/>
  <c r="H176" i="3"/>
  <c r="H178" i="3"/>
  <c r="H179" i="3"/>
  <c r="H180" i="3"/>
  <c r="H181" i="3"/>
  <c r="H183" i="3"/>
  <c r="H184" i="3"/>
  <c r="H185" i="3"/>
  <c r="H186" i="3"/>
  <c r="H187" i="3"/>
  <c r="H188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N201" i="3"/>
  <c r="L202" i="3"/>
  <c r="L201" i="3" s="1"/>
  <c r="I220" i="3"/>
  <c r="J215" i="3"/>
  <c r="K215" i="3"/>
  <c r="L215" i="3"/>
  <c r="M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129" i="3" l="1"/>
  <c r="H215" i="3"/>
  <c r="H116" i="3"/>
  <c r="H91" i="3"/>
  <c r="H54" i="3"/>
  <c r="K233" i="3"/>
  <c r="J230" i="3"/>
  <c r="I230" i="3"/>
  <c r="I231" i="3"/>
  <c r="J231" i="3"/>
  <c r="K231" i="3"/>
  <c r="L231" i="3"/>
  <c r="M231" i="3"/>
  <c r="I232" i="3"/>
  <c r="J232" i="3"/>
  <c r="K232" i="3"/>
  <c r="L232" i="3"/>
  <c r="M232" i="3"/>
  <c r="I233" i="3"/>
  <c r="J233" i="3"/>
  <c r="L233" i="3"/>
  <c r="M233" i="3"/>
  <c r="I234" i="3"/>
  <c r="J234" i="3"/>
  <c r="K234" i="3"/>
  <c r="L234" i="3"/>
  <c r="M234" i="3"/>
  <c r="I235" i="3"/>
  <c r="J235" i="3"/>
  <c r="K235" i="3"/>
  <c r="L235" i="3"/>
  <c r="M235" i="3"/>
  <c r="I236" i="3"/>
  <c r="J236" i="3"/>
  <c r="K236" i="3"/>
  <c r="L236" i="3"/>
  <c r="M236" i="3"/>
  <c r="I237" i="3"/>
  <c r="J237" i="3"/>
  <c r="K237" i="3"/>
  <c r="L237" i="3"/>
  <c r="M237" i="3"/>
  <c r="I238" i="3"/>
  <c r="J238" i="3"/>
  <c r="K238" i="3"/>
  <c r="L238" i="3"/>
  <c r="M238" i="3"/>
  <c r="I239" i="3"/>
  <c r="J239" i="3"/>
  <c r="K239" i="3"/>
  <c r="L239" i="3"/>
  <c r="M239" i="3"/>
  <c r="I240" i="3"/>
  <c r="J240" i="3"/>
  <c r="K240" i="3"/>
  <c r="L240" i="3"/>
  <c r="M240" i="3"/>
  <c r="K230" i="3"/>
  <c r="L230" i="3"/>
  <c r="M230" i="3"/>
  <c r="M229" i="3" s="1"/>
  <c r="J241" i="3"/>
  <c r="K241" i="3"/>
  <c r="L241" i="3"/>
  <c r="M241" i="3"/>
  <c r="I241" i="3"/>
  <c r="H242" i="3"/>
  <c r="H243" i="3"/>
  <c r="H244" i="3"/>
  <c r="H245" i="3"/>
  <c r="H246" i="3"/>
  <c r="H247" i="3"/>
  <c r="H248" i="3"/>
  <c r="H249" i="3"/>
  <c r="H250" i="3"/>
  <c r="H251" i="3"/>
  <c r="H252" i="3"/>
  <c r="I258" i="3"/>
  <c r="I254" i="3"/>
  <c r="H266" i="3"/>
  <c r="J265" i="3"/>
  <c r="L265" i="3"/>
  <c r="M265" i="3"/>
  <c r="I265" i="3"/>
  <c r="K277" i="3"/>
  <c r="J277" i="3"/>
  <c r="L277" i="3"/>
  <c r="M277" i="3"/>
  <c r="I277" i="3"/>
  <c r="I294" i="3"/>
  <c r="I295" i="3"/>
  <c r="I335" i="3"/>
  <c r="I322" i="3" s="1"/>
  <c r="K313" i="3"/>
  <c r="L332" i="3"/>
  <c r="K332" i="3"/>
  <c r="J327" i="3"/>
  <c r="J314" i="3" s="1"/>
  <c r="I331" i="3"/>
  <c r="I318" i="3" s="1"/>
  <c r="I327" i="3"/>
  <c r="I314" i="3" s="1"/>
  <c r="J339" i="3"/>
  <c r="J326" i="3" s="1"/>
  <c r="M339" i="3"/>
  <c r="M326" i="3" s="1"/>
  <c r="M313" i="3" s="1"/>
  <c r="I339" i="3"/>
  <c r="I326" i="3" s="1"/>
  <c r="I313" i="3" s="1"/>
  <c r="H345" i="3"/>
  <c r="J255" i="3"/>
  <c r="K255" i="3"/>
  <c r="L255" i="3"/>
  <c r="M255" i="3"/>
  <c r="J256" i="3"/>
  <c r="K256" i="3"/>
  <c r="L256" i="3"/>
  <c r="M256" i="3"/>
  <c r="J257" i="3"/>
  <c r="K257" i="3"/>
  <c r="L257" i="3"/>
  <c r="M257" i="3"/>
  <c r="J258" i="3"/>
  <c r="L258" i="3"/>
  <c r="M258" i="3"/>
  <c r="J259" i="3"/>
  <c r="K259" i="3"/>
  <c r="L259" i="3"/>
  <c r="M259" i="3"/>
  <c r="J260" i="3"/>
  <c r="K260" i="3"/>
  <c r="L260" i="3"/>
  <c r="L36" i="3" s="1"/>
  <c r="M260" i="3"/>
  <c r="J261" i="3"/>
  <c r="K261" i="3"/>
  <c r="L261" i="3"/>
  <c r="M261" i="3"/>
  <c r="J262" i="3"/>
  <c r="K262" i="3"/>
  <c r="L262" i="3"/>
  <c r="M262" i="3"/>
  <c r="J263" i="3"/>
  <c r="K263" i="3"/>
  <c r="L263" i="3"/>
  <c r="M263" i="3"/>
  <c r="J264" i="3"/>
  <c r="K264" i="3"/>
  <c r="L264" i="3"/>
  <c r="M264" i="3"/>
  <c r="K254" i="3"/>
  <c r="L254" i="3"/>
  <c r="M254" i="3"/>
  <c r="J254" i="3"/>
  <c r="I255" i="3"/>
  <c r="I256" i="3"/>
  <c r="I257" i="3"/>
  <c r="I259" i="3"/>
  <c r="I260" i="3"/>
  <c r="I36" i="3" s="1"/>
  <c r="I261" i="3"/>
  <c r="I262" i="3"/>
  <c r="I263" i="3"/>
  <c r="I264" i="3"/>
  <c r="H267" i="3"/>
  <c r="H268" i="3"/>
  <c r="H269" i="3"/>
  <c r="H271" i="3"/>
  <c r="H272" i="3"/>
  <c r="H273" i="3"/>
  <c r="H274" i="3"/>
  <c r="H262" i="3" s="1"/>
  <c r="H275" i="3"/>
  <c r="H276" i="3"/>
  <c r="H278" i="3"/>
  <c r="H279" i="3"/>
  <c r="H280" i="3"/>
  <c r="H281" i="3"/>
  <c r="H282" i="3"/>
  <c r="H283" i="3"/>
  <c r="H284" i="3"/>
  <c r="H285" i="3"/>
  <c r="H286" i="3"/>
  <c r="H287" i="3"/>
  <c r="H288" i="3"/>
  <c r="H290" i="3"/>
  <c r="H291" i="3"/>
  <c r="H292" i="3"/>
  <c r="H293" i="3"/>
  <c r="H294" i="3"/>
  <c r="H295" i="3"/>
  <c r="H296" i="3"/>
  <c r="H297" i="3"/>
  <c r="H298" i="3"/>
  <c r="H299" i="3"/>
  <c r="H300" i="3"/>
  <c r="K31" i="3" l="1"/>
  <c r="H254" i="3"/>
  <c r="H261" i="3"/>
  <c r="H277" i="3"/>
  <c r="K33" i="3"/>
  <c r="H263" i="3"/>
  <c r="H259" i="3"/>
  <c r="L253" i="3"/>
  <c r="H256" i="3"/>
  <c r="J253" i="3"/>
  <c r="H241" i="3"/>
  <c r="K229" i="3"/>
  <c r="J40" i="3"/>
  <c r="K39" i="3"/>
  <c r="L38" i="3"/>
  <c r="I37" i="3"/>
  <c r="I23" i="3" s="1"/>
  <c r="J36" i="3"/>
  <c r="L229" i="3"/>
  <c r="I32" i="3"/>
  <c r="I17" i="3" s="1"/>
  <c r="J31" i="3"/>
  <c r="I229" i="3"/>
  <c r="H232" i="3"/>
  <c r="H264" i="3"/>
  <c r="H260" i="3"/>
  <c r="H255" i="3"/>
  <c r="I253" i="3"/>
  <c r="I40" i="3"/>
  <c r="I26" i="3" s="1"/>
  <c r="J39" i="3"/>
  <c r="K38" i="3"/>
  <c r="I21" i="3"/>
  <c r="H235" i="3"/>
  <c r="I31" i="3"/>
  <c r="I16" i="3" s="1"/>
  <c r="J313" i="3"/>
  <c r="L326" i="3"/>
  <c r="L313" i="3" s="1"/>
  <c r="M37" i="3"/>
  <c r="M33" i="3"/>
  <c r="H238" i="3"/>
  <c r="H234" i="3"/>
  <c r="H230" i="3"/>
  <c r="L37" i="3"/>
  <c r="H237" i="3"/>
  <c r="H233" i="3"/>
  <c r="L40" i="3"/>
  <c r="M39" i="3"/>
  <c r="I39" i="3"/>
  <c r="I25" i="3" s="1"/>
  <c r="J38" i="3"/>
  <c r="K37" i="3"/>
  <c r="J33" i="3"/>
  <c r="K32" i="3"/>
  <c r="L31" i="3"/>
  <c r="L16" i="3" s="1"/>
  <c r="H240" i="3"/>
  <c r="H236" i="3"/>
  <c r="J229" i="3"/>
  <c r="M32" i="3"/>
  <c r="M40" i="3"/>
  <c r="M36" i="3"/>
  <c r="M31" i="3"/>
  <c r="H257" i="3"/>
  <c r="K40" i="3"/>
  <c r="L39" i="3"/>
  <c r="M38" i="3"/>
  <c r="I38" i="3"/>
  <c r="I24" i="3" s="1"/>
  <c r="J37" i="3"/>
  <c r="J32" i="3"/>
  <c r="H239" i="3"/>
  <c r="H231" i="3"/>
  <c r="H332" i="3"/>
  <c r="H319" i="3" s="1"/>
  <c r="K319" i="3"/>
  <c r="L319" i="3"/>
  <c r="L333" i="3"/>
  <c r="L320" i="3" s="1"/>
  <c r="I328" i="3"/>
  <c r="I315" i="3" s="1"/>
  <c r="J328" i="3"/>
  <c r="J315" i="3" s="1"/>
  <c r="K328" i="3"/>
  <c r="K315" i="3" s="1"/>
  <c r="L328" i="3"/>
  <c r="L315" i="3" s="1"/>
  <c r="M328" i="3"/>
  <c r="M315" i="3" s="1"/>
  <c r="I329" i="3"/>
  <c r="I316" i="3" s="1"/>
  <c r="J329" i="3"/>
  <c r="J316" i="3" s="1"/>
  <c r="K329" i="3"/>
  <c r="K316" i="3" s="1"/>
  <c r="L329" i="3"/>
  <c r="L316" i="3" s="1"/>
  <c r="M329" i="3"/>
  <c r="M316" i="3" s="1"/>
  <c r="I330" i="3"/>
  <c r="I317" i="3" s="1"/>
  <c r="J330" i="3"/>
  <c r="J317" i="3" s="1"/>
  <c r="K330" i="3"/>
  <c r="K317" i="3" s="1"/>
  <c r="L330" i="3"/>
  <c r="L317" i="3" s="1"/>
  <c r="M330" i="3"/>
  <c r="M317" i="3" s="1"/>
  <c r="J331" i="3"/>
  <c r="J318" i="3" s="1"/>
  <c r="K331" i="3"/>
  <c r="K318" i="3" s="1"/>
  <c r="L331" i="3"/>
  <c r="L318" i="3" s="1"/>
  <c r="M331" i="3"/>
  <c r="M318" i="3" s="1"/>
  <c r="I332" i="3"/>
  <c r="I319" i="3" s="1"/>
  <c r="J332" i="3"/>
  <c r="J319" i="3" s="1"/>
  <c r="M332" i="3"/>
  <c r="M319" i="3" s="1"/>
  <c r="I333" i="3"/>
  <c r="I320" i="3" s="1"/>
  <c r="J333" i="3"/>
  <c r="J320" i="3" s="1"/>
  <c r="M333" i="3"/>
  <c r="M320" i="3" s="1"/>
  <c r="J335" i="3"/>
  <c r="J322" i="3" s="1"/>
  <c r="K335" i="3"/>
  <c r="K322" i="3" s="1"/>
  <c r="L335" i="3"/>
  <c r="L322" i="3" s="1"/>
  <c r="M335" i="3"/>
  <c r="M322" i="3" s="1"/>
  <c r="I336" i="3"/>
  <c r="I323" i="3" s="1"/>
  <c r="J336" i="3"/>
  <c r="J323" i="3" s="1"/>
  <c r="K336" i="3"/>
  <c r="K323" i="3" s="1"/>
  <c r="L336" i="3"/>
  <c r="L323" i="3" s="1"/>
  <c r="M336" i="3"/>
  <c r="M323" i="3" s="1"/>
  <c r="I337" i="3"/>
  <c r="I324" i="3" s="1"/>
  <c r="J337" i="3"/>
  <c r="J324" i="3" s="1"/>
  <c r="K337" i="3"/>
  <c r="K324" i="3" s="1"/>
  <c r="L337" i="3"/>
  <c r="L324" i="3" s="1"/>
  <c r="M337" i="3"/>
  <c r="M324" i="3" s="1"/>
  <c r="I338" i="3"/>
  <c r="I325" i="3" s="1"/>
  <c r="J338" i="3"/>
  <c r="J325" i="3" s="1"/>
  <c r="K338" i="3"/>
  <c r="K325" i="3" s="1"/>
  <c r="L338" i="3"/>
  <c r="L325" i="3" s="1"/>
  <c r="M338" i="3"/>
  <c r="M325" i="3" s="1"/>
  <c r="K327" i="3"/>
  <c r="K314" i="3" s="1"/>
  <c r="L327" i="3"/>
  <c r="L314" i="3" s="1"/>
  <c r="M327" i="3"/>
  <c r="M314" i="3" s="1"/>
  <c r="H344" i="3"/>
  <c r="H331" i="3" s="1"/>
  <c r="H318" i="3" s="1"/>
  <c r="H341" i="3"/>
  <c r="H328" i="3" s="1"/>
  <c r="H315" i="3" s="1"/>
  <c r="H340" i="3"/>
  <c r="H327" i="3" s="1"/>
  <c r="H314" i="3" s="1"/>
  <c r="H342" i="3"/>
  <c r="H329" i="3" s="1"/>
  <c r="H316" i="3" s="1"/>
  <c r="H343" i="3"/>
  <c r="H330" i="3" s="1"/>
  <c r="H317" i="3" s="1"/>
  <c r="H346" i="3"/>
  <c r="H333" i="3" s="1"/>
  <c r="H320" i="3" s="1"/>
  <c r="H348" i="3"/>
  <c r="H335" i="3" s="1"/>
  <c r="H322" i="3" s="1"/>
  <c r="H349" i="3"/>
  <c r="H336" i="3" s="1"/>
  <c r="H323" i="3" s="1"/>
  <c r="H350" i="3"/>
  <c r="H337" i="3" s="1"/>
  <c r="H324" i="3" s="1"/>
  <c r="H351" i="3"/>
  <c r="H338" i="3" s="1"/>
  <c r="H325" i="3" s="1"/>
  <c r="K16" i="3" l="1"/>
  <c r="M26" i="3"/>
  <c r="L23" i="3"/>
  <c r="J25" i="3"/>
  <c r="K18" i="3"/>
  <c r="L25" i="3"/>
  <c r="M21" i="3"/>
  <c r="J18" i="3"/>
  <c r="K24" i="3"/>
  <c r="J21" i="3"/>
  <c r="J26" i="3"/>
  <c r="H36" i="3"/>
  <c r="J23" i="3"/>
  <c r="K26" i="3"/>
  <c r="L21" i="3"/>
  <c r="M25" i="3"/>
  <c r="M18" i="3"/>
  <c r="J16" i="3"/>
  <c r="M17" i="3"/>
  <c r="K23" i="3"/>
  <c r="L26" i="3"/>
  <c r="M23" i="3"/>
  <c r="L24" i="3"/>
  <c r="J17" i="3"/>
  <c r="M24" i="3"/>
  <c r="M16" i="3"/>
  <c r="K17" i="3"/>
  <c r="J24" i="3"/>
  <c r="K25" i="3"/>
  <c r="H229" i="3"/>
  <c r="H326" i="3"/>
  <c r="H31" i="3"/>
  <c r="H37" i="3"/>
  <c r="H40" i="3"/>
  <c r="H39" i="3"/>
  <c r="H38" i="3"/>
  <c r="H313" i="3"/>
  <c r="I219" i="3"/>
  <c r="I215" i="3" s="1"/>
  <c r="L182" i="3"/>
  <c r="M182" i="3"/>
  <c r="N165" i="3"/>
  <c r="L159" i="3"/>
  <c r="M159" i="3"/>
  <c r="N146" i="3"/>
  <c r="J289" i="3"/>
  <c r="K289" i="3"/>
  <c r="M289" i="3"/>
  <c r="M253" i="3"/>
  <c r="H21" i="3" l="1"/>
  <c r="H23" i="3"/>
  <c r="H16" i="3"/>
  <c r="K182" i="3"/>
  <c r="I182" i="3" s="1"/>
  <c r="I177" i="3" s="1"/>
  <c r="M47" i="3"/>
  <c r="M34" i="3" s="1"/>
  <c r="M19" i="3" s="1"/>
  <c r="M177" i="3"/>
  <c r="K159" i="3"/>
  <c r="I159" i="3" s="1"/>
  <c r="M48" i="3"/>
  <c r="M35" i="3" s="1"/>
  <c r="M20" i="3" s="1"/>
  <c r="M153" i="3"/>
  <c r="L47" i="3"/>
  <c r="L34" i="3" s="1"/>
  <c r="L19" i="3" s="1"/>
  <c r="L177" i="3"/>
  <c r="L48" i="3"/>
  <c r="L35" i="3" s="1"/>
  <c r="L20" i="3" s="1"/>
  <c r="L153" i="3"/>
  <c r="J182" i="3"/>
  <c r="J146" i="3"/>
  <c r="J159" i="3"/>
  <c r="I146" i="3"/>
  <c r="N319" i="3"/>
  <c r="N320" i="3"/>
  <c r="N322" i="3"/>
  <c r="N323" i="3"/>
  <c r="N324" i="3"/>
  <c r="N325" i="3"/>
  <c r="L289" i="3"/>
  <c r="H289" i="3" s="1"/>
  <c r="I48" i="3" l="1"/>
  <c r="I35" i="3" s="1"/>
  <c r="I20" i="3" s="1"/>
  <c r="I153" i="3"/>
  <c r="J48" i="3"/>
  <c r="J153" i="3"/>
  <c r="H159" i="3"/>
  <c r="K48" i="3"/>
  <c r="K35" i="3" s="1"/>
  <c r="K20" i="3" s="1"/>
  <c r="K153" i="3"/>
  <c r="H146" i="3"/>
  <c r="J47" i="3"/>
  <c r="J141" i="3"/>
  <c r="I47" i="3"/>
  <c r="I34" i="3" s="1"/>
  <c r="I19" i="3" s="1"/>
  <c r="J177" i="3"/>
  <c r="H182" i="3"/>
  <c r="K47" i="3"/>
  <c r="K177" i="3"/>
  <c r="I289" i="3"/>
  <c r="H177" i="3" l="1"/>
  <c r="H153" i="3"/>
  <c r="J35" i="3"/>
  <c r="H48" i="3"/>
  <c r="J34" i="3"/>
  <c r="J19" i="3" s="1"/>
  <c r="H47" i="3"/>
  <c r="K270" i="3"/>
  <c r="M202" i="3"/>
  <c r="M201" i="3" s="1"/>
  <c r="K202" i="3"/>
  <c r="K201" i="3" s="1"/>
  <c r="J202" i="3"/>
  <c r="I202" i="3"/>
  <c r="I201" i="3" s="1"/>
  <c r="L169" i="3"/>
  <c r="L145" i="3"/>
  <c r="M104" i="3"/>
  <c r="M103" i="3" s="1"/>
  <c r="L104" i="3"/>
  <c r="L103" i="3" s="1"/>
  <c r="K104" i="3"/>
  <c r="K103" i="3" s="1"/>
  <c r="J104" i="3"/>
  <c r="I104" i="3"/>
  <c r="I103" i="3" s="1"/>
  <c r="M79" i="3"/>
  <c r="L79" i="3"/>
  <c r="K79" i="3"/>
  <c r="J79" i="3"/>
  <c r="I79" i="3"/>
  <c r="L69" i="3"/>
  <c r="H35" i="3" l="1"/>
  <c r="J20" i="3"/>
  <c r="K265" i="3"/>
  <c r="H265" i="3" s="1"/>
  <c r="K258" i="3"/>
  <c r="H270" i="3"/>
  <c r="H258" i="3" s="1"/>
  <c r="J42" i="3"/>
  <c r="J78" i="3"/>
  <c r="H79" i="3"/>
  <c r="J201" i="3"/>
  <c r="H201" i="3" s="1"/>
  <c r="H202" i="3"/>
  <c r="L45" i="3"/>
  <c r="H69" i="3"/>
  <c r="L66" i="3"/>
  <c r="H66" i="3" s="1"/>
  <c r="L42" i="3"/>
  <c r="L78" i="3"/>
  <c r="L165" i="3"/>
  <c r="H165" i="3" s="1"/>
  <c r="H169" i="3"/>
  <c r="I42" i="3"/>
  <c r="I78" i="3"/>
  <c r="M42" i="3"/>
  <c r="M78" i="3"/>
  <c r="K42" i="3"/>
  <c r="K29" i="3" s="1"/>
  <c r="K14" i="3" s="1"/>
  <c r="K78" i="3"/>
  <c r="H104" i="3"/>
  <c r="J103" i="3"/>
  <c r="H103" i="3" s="1"/>
  <c r="L46" i="3"/>
  <c r="L141" i="3"/>
  <c r="H141" i="3" s="1"/>
  <c r="H145" i="3"/>
  <c r="I145" i="3"/>
  <c r="I169" i="3"/>
  <c r="I165" i="3" s="1"/>
  <c r="L33" i="3" l="1"/>
  <c r="L18" i="3" s="1"/>
  <c r="H18" i="3" s="1"/>
  <c r="H46" i="3"/>
  <c r="K41" i="3"/>
  <c r="L29" i="3"/>
  <c r="L41" i="3"/>
  <c r="J41" i="3"/>
  <c r="J29" i="3"/>
  <c r="J14" i="3" s="1"/>
  <c r="H42" i="3"/>
  <c r="M29" i="3"/>
  <c r="M14" i="3" s="1"/>
  <c r="M13" i="3" s="1"/>
  <c r="M41" i="3"/>
  <c r="K253" i="3"/>
  <c r="H253" i="3" s="1"/>
  <c r="K34" i="3"/>
  <c r="K19" i="3" s="1"/>
  <c r="I46" i="3"/>
  <c r="I33" i="3" s="1"/>
  <c r="I141" i="3"/>
  <c r="I29" i="3"/>
  <c r="L32" i="3"/>
  <c r="H45" i="3"/>
  <c r="H78" i="3"/>
  <c r="I18" i="3" l="1"/>
  <c r="I28" i="3"/>
  <c r="I41" i="3"/>
  <c r="J13" i="3"/>
  <c r="H24" i="3"/>
  <c r="L17" i="3"/>
  <c r="H17" i="3" s="1"/>
  <c r="I14" i="3"/>
  <c r="I13" i="3" s="1"/>
  <c r="L28" i="3"/>
  <c r="L14" i="3"/>
  <c r="M28" i="3"/>
  <c r="J28" i="3"/>
  <c r="H20" i="3"/>
  <c r="H34" i="3"/>
  <c r="H26" i="3"/>
  <c r="H33" i="3"/>
  <c r="H25" i="3"/>
  <c r="H41" i="3"/>
  <c r="H29" i="3"/>
  <c r="K28" i="3"/>
  <c r="H32" i="3"/>
  <c r="L13" i="3" l="1"/>
  <c r="H13" i="3" s="1"/>
  <c r="H28" i="3"/>
  <c r="H19" i="3"/>
</calcChain>
</file>

<file path=xl/comments1.xml><?xml version="1.0" encoding="utf-8"?>
<comments xmlns="http://schemas.openxmlformats.org/spreadsheetml/2006/main">
  <authors>
    <author>Kovaleva</author>
  </authors>
  <commentList>
    <comment ref="L146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на мун. Задание ( иная)</t>
        </r>
      </text>
    </comment>
  </commentList>
</comments>
</file>

<file path=xl/sharedStrings.xml><?xml version="1.0" encoding="utf-8"?>
<sst xmlns="http://schemas.openxmlformats.org/spreadsheetml/2006/main" count="461" uniqueCount="113">
  <si>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</si>
  <si>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</si>
  <si>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</si>
  <si>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</si>
  <si>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</si>
  <si>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</si>
  <si>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</si>
  <si>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</si>
  <si>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</si>
  <si>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</si>
  <si>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</si>
  <si>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</si>
  <si>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</si>
  <si>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</si>
  <si>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</si>
  <si>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</si>
  <si>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</si>
  <si>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</si>
  <si>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</si>
  <si>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</si>
  <si>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</si>
  <si>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</si>
  <si>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</si>
  <si>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</si>
  <si>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</si>
  <si>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</si>
  <si>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</si>
  <si>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</si>
  <si>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</si>
  <si>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</si>
  <si>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</si>
  <si>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</si>
  <si>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</si>
  <si>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</si>
  <si>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</si>
  <si>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</si>
  <si>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</si>
  <si>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</si>
  <si>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</si>
  <si>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</si>
  <si>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</si>
  <si>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</si>
  <si>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</si>
  <si>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</si>
  <si>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</si>
  <si>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</si>
  <si>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</si>
  <si>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</si>
  <si>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</si>
  <si>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</si>
  <si>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</si>
  <si>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</si>
  <si>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</si>
  <si>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</si>
  <si>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</si>
  <si>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</si>
  <si>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</si>
  <si>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</si>
  <si>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</si>
  <si>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</si>
  <si>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2019- 2022</t>
  </si>
  <si>
    <t>2023 год</t>
  </si>
  <si>
    <t>2024 год</t>
  </si>
  <si>
    <t>2025 год</t>
  </si>
  <si>
    <t>Год определения стоимости строительства  объекта</t>
  </si>
  <si>
    <t>2020-2022</t>
  </si>
  <si>
    <t>2021год</t>
  </si>
  <si>
    <t>2018-2019</t>
  </si>
  <si>
    <t>к постановлению администрации города</t>
  </si>
  <si>
    <t>в ценах   I кв. 2019 года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</si>
  <si>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</si>
  <si>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</si>
  <si>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</si>
  <si>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</si>
  <si>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</si>
  <si>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</si>
  <si>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</si>
  <si>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</si>
  <si>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</si>
  <si>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</si>
  <si>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</si>
  <si>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</si>
  <si>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</si>
  <si>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</si>
  <si>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</si>
  <si>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</si>
  <si>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</si>
  <si>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</si>
  <si>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</si>
  <si>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</si>
  <si>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</si>
  <si>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</si>
  <si>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</si>
  <si>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</si>
  <si>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</si>
  <si>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</si>
  <si>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</si>
  <si>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</si>
  <si>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</si>
  <si>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</si>
  <si>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</si>
  <si>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</si>
  <si>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</si>
  <si>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</si>
  <si>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</si>
  <si>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</si>
  <si>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 xml:space="preserve">в ценах  текущего года </t>
  </si>
  <si>
    <t>1.2.2.12. Крытый футбольный манеж в квартале 398 г. Благовещенска, Амурская область ( в том числе проектные работы)</t>
  </si>
  <si>
    <t>Основное мероприятие 1.5. Региональный проект современная школа, в том  числе:</t>
  </si>
  <si>
    <t xml:space="preserve">Благовещенска от  " ___"   2021 г.   № ____ </t>
  </si>
  <si>
    <t>в том числе: неиспользованный остаток прошлых лет</t>
  </si>
  <si>
    <t>Приложение № 2</t>
  </si>
  <si>
    <t>1.2.13. Капитальные вложения  в объекты  государственной ( муниципальной) собственности ( Крытый футбольный манеж в квартале 398 г. Благовещенска, Амурская область  (в т.ч. проектные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</si>
</sst>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4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vertical="top" wrapText="1"/>
    </xf>
    <xf numFmtId="0" fontId="1" fillId="2" borderId="7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9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8" fillId="2" borderId="9" xfId="0" applyFont="1" applyFill="1" applyBorder="1" applyAlignment="1">
      <alignment vertical="top" wrapText="1"/>
    </xf>
    <xf numFmtId="0" fontId="8" fillId="2" borderId="9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right"/>
    </xf>
    <xf numFmtId="0" fontId="8" fillId="2" borderId="12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7" fillId="2" borderId="0" xfId="0" applyFont="1" applyFill="1"/>
    <xf numFmtId="0" fontId="4" fillId="2" borderId="9" xfId="0" applyFont="1" applyFill="1" applyBorder="1" applyAlignment="1">
      <alignment vertical="top" wrapText="1"/>
    </xf>
    <xf numFmtId="0" fontId="4" fillId="2" borderId="9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horizontal="right"/>
    </xf>
    <xf numFmtId="0" fontId="1" fillId="2" borderId="9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/>
    </xf>
    <xf numFmtId="0" fontId="11" fillId="2" borderId="9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R351"/>
  <sheetViews>
    <sheetView tabSelected="1" topLeftCell="A5" zoomScale="111" zoomScaleNormal="111" workbookViewId="0">
      <pane xSplit="1" ySplit="8" topLeftCell="D13" activePane="bottomRight" state="frozen"/>
      <selection activeCell="A5" sqref="A5"/>
      <selection pane="topRight" activeCell="B5" sqref="B5"/>
      <selection pane="bottomLeft" activeCell="A13" sqref="A13"/>
      <selection pane="bottomRight" activeCell="J6" sqref="J6:M6"/>
    </sheetView>
  </sheetViews>
  <sheetFormatPr defaultColWidth="9.109375" defaultRowHeight="13.8" x14ac:dyDescent="0.25"/>
  <cols>
    <col min="1" max="1" width="24.33203125" style="1" customWidth="1"/>
    <col min="2" max="2" width="17" style="1" customWidth="1"/>
    <col min="3" max="3" width="13.109375" style="1" customWidth="1"/>
    <col min="4" max="4" width="15.33203125" style="1" customWidth="1"/>
    <col min="5" max="5" width="14.44140625" style="1" customWidth="1"/>
    <col min="6" max="6" width="13.33203125" style="1" customWidth="1"/>
    <col min="7" max="7" width="16.44140625" style="1" customWidth="1"/>
    <col min="8" max="8" width="16.6640625" style="1" customWidth="1"/>
    <col min="9" max="9" width="12.109375" style="1" customWidth="1"/>
    <col min="10" max="10" width="12.88671875" style="1" customWidth="1"/>
    <col min="11" max="11" width="12.5546875" style="1" customWidth="1"/>
    <col min="12" max="12" width="11.5546875" style="1" customWidth="1"/>
    <col min="13" max="13" width="14.88671875" style="1" customWidth="1"/>
    <col min="14" max="14" width="10.88671875" style="1" hidden="1" customWidth="1"/>
    <col min="15" max="15" width="11" style="1" customWidth="1"/>
    <col min="16" max="16" width="9.109375" style="1"/>
    <col min="17" max="17" width="12.88671875" style="1" customWidth="1"/>
    <col min="18" max="18" width="14.44140625" style="1" customWidth="1"/>
    <col min="19" max="16384" width="9.109375" style="1"/>
  </cols>
  <sheetData>
    <row r="1" spans="1:18" x14ac:dyDescent="0.25">
      <c r="I1" s="2"/>
      <c r="J1" s="2" t="s">
        <v>111</v>
      </c>
      <c r="K1" s="2"/>
      <c r="L1" s="2"/>
      <c r="M1" s="2"/>
    </row>
    <row r="2" spans="1:18" x14ac:dyDescent="0.25">
      <c r="I2" s="2"/>
      <c r="J2" s="2" t="s">
        <v>68</v>
      </c>
      <c r="K2" s="2"/>
      <c r="L2" s="2"/>
      <c r="M2" s="2"/>
    </row>
    <row r="3" spans="1:18" x14ac:dyDescent="0.25">
      <c r="I3" s="2"/>
      <c r="J3" s="2" t="s">
        <v>109</v>
      </c>
      <c r="K3" s="2"/>
      <c r="L3" s="2"/>
      <c r="M3" s="2"/>
    </row>
    <row r="4" spans="1:18" ht="14.4" x14ac:dyDescent="0.25">
      <c r="I4" s="2"/>
      <c r="J4" s="2"/>
      <c r="K4" s="2"/>
      <c r="L4" s="2"/>
      <c r="M4" s="2"/>
    </row>
    <row r="5" spans="1:18" x14ac:dyDescent="0.25">
      <c r="A5" s="118"/>
      <c r="B5" s="118"/>
      <c r="J5" s="119" t="s">
        <v>0</v>
      </c>
      <c r="K5" s="119"/>
      <c r="L5" s="119"/>
      <c r="M5" s="119"/>
    </row>
    <row r="6" spans="1:18" x14ac:dyDescent="0.25">
      <c r="A6" s="3"/>
      <c r="J6" s="119" t="s">
        <v>40</v>
      </c>
      <c r="K6" s="120"/>
      <c r="L6" s="120"/>
      <c r="M6" s="120"/>
    </row>
    <row r="7" spans="1:18" ht="36" customHeight="1" x14ac:dyDescent="0.3">
      <c r="A7" s="121" t="s">
        <v>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</row>
    <row r="9" spans="1:18" ht="29.25" customHeight="1" x14ac:dyDescent="0.25">
      <c r="A9" s="123" t="s">
        <v>88</v>
      </c>
      <c r="B9" s="123" t="s">
        <v>47</v>
      </c>
      <c r="C9" s="123" t="s">
        <v>2</v>
      </c>
      <c r="D9" s="123" t="s">
        <v>3</v>
      </c>
      <c r="E9" s="123" t="s">
        <v>64</v>
      </c>
      <c r="F9" s="123" t="s">
        <v>89</v>
      </c>
      <c r="G9" s="123" t="s">
        <v>85</v>
      </c>
      <c r="H9" s="123"/>
      <c r="I9" s="123"/>
      <c r="J9" s="123"/>
      <c r="K9" s="123"/>
      <c r="L9" s="123"/>
      <c r="M9" s="123"/>
    </row>
    <row r="10" spans="1:18" ht="43.5" customHeight="1" x14ac:dyDescent="0.25">
      <c r="A10" s="123"/>
      <c r="B10" s="123"/>
      <c r="C10" s="123"/>
      <c r="D10" s="123"/>
      <c r="E10" s="123"/>
      <c r="F10" s="123"/>
      <c r="G10" s="123" t="s">
        <v>4</v>
      </c>
      <c r="H10" s="123" t="s">
        <v>86</v>
      </c>
      <c r="I10" s="123"/>
      <c r="J10" s="123" t="s">
        <v>5</v>
      </c>
      <c r="K10" s="123" t="s">
        <v>33</v>
      </c>
      <c r="L10" s="124" t="s">
        <v>6</v>
      </c>
      <c r="M10" s="123" t="s">
        <v>7</v>
      </c>
    </row>
    <row r="11" spans="1:18" ht="82.5" customHeight="1" x14ac:dyDescent="0.25">
      <c r="A11" s="123"/>
      <c r="B11" s="123"/>
      <c r="C11" s="123"/>
      <c r="D11" s="123"/>
      <c r="E11" s="123"/>
      <c r="F11" s="123"/>
      <c r="G11" s="123"/>
      <c r="H11" s="88" t="s">
        <v>8</v>
      </c>
      <c r="I11" s="88" t="s">
        <v>92</v>
      </c>
      <c r="J11" s="123"/>
      <c r="K11" s="123"/>
      <c r="L11" s="124"/>
      <c r="M11" s="123"/>
    </row>
    <row r="12" spans="1:18" ht="14.4" x14ac:dyDescent="0.25">
      <c r="A12" s="88">
        <v>1</v>
      </c>
      <c r="B12" s="88">
        <v>2</v>
      </c>
      <c r="C12" s="88">
        <v>3</v>
      </c>
      <c r="D12" s="88">
        <v>4</v>
      </c>
      <c r="E12" s="88">
        <v>5</v>
      </c>
      <c r="F12" s="88">
        <v>6</v>
      </c>
      <c r="G12" s="88">
        <v>7</v>
      </c>
      <c r="H12" s="88">
        <v>8</v>
      </c>
      <c r="I12" s="88">
        <v>9</v>
      </c>
      <c r="J12" s="88">
        <v>10</v>
      </c>
      <c r="K12" s="88">
        <v>11</v>
      </c>
      <c r="L12" s="4">
        <v>12</v>
      </c>
      <c r="M12" s="88">
        <v>13</v>
      </c>
    </row>
    <row r="13" spans="1:18" ht="65.400000000000006" customHeight="1" x14ac:dyDescent="0.25">
      <c r="A13" s="128" t="s">
        <v>91</v>
      </c>
      <c r="B13" s="76"/>
      <c r="C13" s="76"/>
      <c r="D13" s="76"/>
      <c r="E13" s="76"/>
      <c r="F13" s="76"/>
      <c r="G13" s="89" t="s">
        <v>90</v>
      </c>
      <c r="H13" s="23">
        <f>SUM(J13:M13)</f>
        <v>3253774.3000000003</v>
      </c>
      <c r="I13" s="57">
        <f>I14+I16+I17+I18+I19+I20+I21+I23+I24+I25+I26</f>
        <v>44585.299999999996</v>
      </c>
      <c r="J13" s="57">
        <f t="shared" ref="J13:M13" si="0">J14+J16+J17+J18+J19+J20+J21+J23+J24+J25+J26</f>
        <v>0</v>
      </c>
      <c r="K13" s="57">
        <f>K14+K16+K17+K18+K19+K20+K21+K23+K24+K25+K26</f>
        <v>2864230.6</v>
      </c>
      <c r="L13" s="57">
        <f t="shared" si="0"/>
        <v>389543.7</v>
      </c>
      <c r="M13" s="57">
        <f t="shared" si="0"/>
        <v>0</v>
      </c>
    </row>
    <row r="14" spans="1:18" x14ac:dyDescent="0.25">
      <c r="A14" s="111"/>
      <c r="B14" s="74"/>
      <c r="C14" s="94"/>
      <c r="D14" s="94"/>
      <c r="E14" s="94"/>
      <c r="F14" s="74"/>
      <c r="G14" s="6" t="s">
        <v>9</v>
      </c>
      <c r="H14" s="23">
        <f>SUM(J14:M14)</f>
        <v>113760.59999999999</v>
      </c>
      <c r="I14" s="23">
        <f t="shared" ref="I14:I21" si="1">I29</f>
        <v>0</v>
      </c>
      <c r="J14" s="23">
        <f t="shared" ref="J14:M14" si="2">J29</f>
        <v>0</v>
      </c>
      <c r="K14" s="23">
        <f t="shared" si="2"/>
        <v>13672.7</v>
      </c>
      <c r="L14" s="23">
        <f t="shared" si="2"/>
        <v>100087.9</v>
      </c>
      <c r="M14" s="23">
        <f t="shared" si="2"/>
        <v>0</v>
      </c>
    </row>
    <row r="15" spans="1:18" ht="82.8" x14ac:dyDescent="0.25">
      <c r="A15" s="111"/>
      <c r="B15" s="74"/>
      <c r="C15" s="94"/>
      <c r="D15" s="94"/>
      <c r="E15" s="94"/>
      <c r="F15" s="74"/>
      <c r="G15" s="7" t="s">
        <v>34</v>
      </c>
      <c r="H15" s="56">
        <f>SUM(J15:M15)</f>
        <v>24094.199999999997</v>
      </c>
      <c r="I15" s="56">
        <f t="shared" si="1"/>
        <v>0</v>
      </c>
      <c r="J15" s="56">
        <f t="shared" ref="J15:M15" si="3">J30</f>
        <v>0</v>
      </c>
      <c r="K15" s="56">
        <f t="shared" si="3"/>
        <v>0</v>
      </c>
      <c r="L15" s="56">
        <f>L30</f>
        <v>24094.199999999997</v>
      </c>
      <c r="M15" s="56">
        <f t="shared" si="3"/>
        <v>0</v>
      </c>
      <c r="Q15" s="8"/>
      <c r="R15" s="8"/>
    </row>
    <row r="16" spans="1:18" ht="16.350000000000001" customHeight="1" x14ac:dyDescent="0.25">
      <c r="A16" s="9"/>
      <c r="B16" s="74"/>
      <c r="C16" s="94"/>
      <c r="D16" s="94"/>
      <c r="E16" s="94"/>
      <c r="F16" s="74"/>
      <c r="G16" s="6" t="s">
        <v>10</v>
      </c>
      <c r="H16" s="5">
        <f>SUM(J16:M16)</f>
        <v>161861</v>
      </c>
      <c r="I16" s="5">
        <f t="shared" si="1"/>
        <v>0</v>
      </c>
      <c r="J16" s="5">
        <f t="shared" ref="J16:M21" si="4">J31+J315</f>
        <v>0</v>
      </c>
      <c r="K16" s="5">
        <f t="shared" si="4"/>
        <v>75567.3</v>
      </c>
      <c r="L16" s="5">
        <f t="shared" si="4"/>
        <v>86293.7</v>
      </c>
      <c r="M16" s="5">
        <f t="shared" si="4"/>
        <v>0</v>
      </c>
      <c r="O16" s="8"/>
    </row>
    <row r="17" spans="1:18" ht="16.350000000000001" customHeight="1" x14ac:dyDescent="0.25">
      <c r="A17" s="81"/>
      <c r="B17" s="74"/>
      <c r="C17" s="94"/>
      <c r="D17" s="94"/>
      <c r="E17" s="94"/>
      <c r="F17" s="74"/>
      <c r="G17" s="6" t="s">
        <v>11</v>
      </c>
      <c r="H17" s="5">
        <f t="shared" ref="H17:H26" si="5">SUM(J17:M17)</f>
        <v>16343.7</v>
      </c>
      <c r="I17" s="5">
        <f t="shared" si="1"/>
        <v>0</v>
      </c>
      <c r="J17" s="5">
        <f t="shared" si="4"/>
        <v>0</v>
      </c>
      <c r="K17" s="5">
        <f t="shared" si="4"/>
        <v>0</v>
      </c>
      <c r="L17" s="5">
        <f t="shared" si="4"/>
        <v>16343.7</v>
      </c>
      <c r="M17" s="5">
        <f t="shared" si="4"/>
        <v>0</v>
      </c>
    </row>
    <row r="18" spans="1:18" ht="14.4" customHeight="1" x14ac:dyDescent="0.25">
      <c r="A18" s="81"/>
      <c r="B18" s="74"/>
      <c r="C18" s="94"/>
      <c r="D18" s="94"/>
      <c r="E18" s="94"/>
      <c r="F18" s="74"/>
      <c r="G18" s="6" t="s">
        <v>36</v>
      </c>
      <c r="H18" s="5">
        <f t="shared" si="5"/>
        <v>531867.9</v>
      </c>
      <c r="I18" s="5">
        <f t="shared" si="1"/>
        <v>17246.3</v>
      </c>
      <c r="J18" s="5">
        <f t="shared" si="4"/>
        <v>0</v>
      </c>
      <c r="K18" s="5">
        <f t="shared" si="4"/>
        <v>490281.9</v>
      </c>
      <c r="L18" s="5">
        <f t="shared" si="4"/>
        <v>41585.999999999993</v>
      </c>
      <c r="M18" s="5">
        <f t="shared" si="4"/>
        <v>0</v>
      </c>
    </row>
    <row r="19" spans="1:18" ht="17.100000000000001" customHeight="1" x14ac:dyDescent="0.25">
      <c r="A19" s="81"/>
      <c r="B19" s="74"/>
      <c r="C19" s="94"/>
      <c r="D19" s="94"/>
      <c r="E19" s="94"/>
      <c r="F19" s="74"/>
      <c r="G19" s="6" t="s">
        <v>37</v>
      </c>
      <c r="H19" s="5">
        <f t="shared" si="5"/>
        <v>174781.2</v>
      </c>
      <c r="I19" s="5">
        <f t="shared" si="1"/>
        <v>13163.7</v>
      </c>
      <c r="J19" s="5">
        <f t="shared" si="4"/>
        <v>0</v>
      </c>
      <c r="K19" s="5">
        <f t="shared" si="4"/>
        <v>150361.70000000001</v>
      </c>
      <c r="L19" s="5">
        <f t="shared" si="4"/>
        <v>24419.5</v>
      </c>
      <c r="M19" s="5">
        <f t="shared" si="4"/>
        <v>0</v>
      </c>
    </row>
    <row r="20" spans="1:18" ht="17.7" customHeight="1" x14ac:dyDescent="0.25">
      <c r="A20" s="81"/>
      <c r="B20" s="74"/>
      <c r="C20" s="94"/>
      <c r="D20" s="94"/>
      <c r="E20" s="94"/>
      <c r="F20" s="74"/>
      <c r="G20" s="6" t="s">
        <v>38</v>
      </c>
      <c r="H20" s="5">
        <f t="shared" si="5"/>
        <v>535967</v>
      </c>
      <c r="I20" s="5">
        <f t="shared" si="1"/>
        <v>9050.2000000000007</v>
      </c>
      <c r="J20" s="5">
        <f t="shared" si="4"/>
        <v>0</v>
      </c>
      <c r="K20" s="5">
        <f t="shared" si="4"/>
        <v>495301.8</v>
      </c>
      <c r="L20" s="5">
        <f t="shared" si="4"/>
        <v>40665.199999999997</v>
      </c>
      <c r="M20" s="5">
        <f t="shared" si="4"/>
        <v>0</v>
      </c>
    </row>
    <row r="21" spans="1:18" ht="14.4" customHeight="1" x14ac:dyDescent="0.25">
      <c r="A21" s="81"/>
      <c r="B21" s="74"/>
      <c r="C21" s="74"/>
      <c r="D21" s="74"/>
      <c r="E21" s="74"/>
      <c r="F21" s="74"/>
      <c r="G21" s="6" t="s">
        <v>57</v>
      </c>
      <c r="H21" s="5">
        <f t="shared" si="5"/>
        <v>1080430.3999999999</v>
      </c>
      <c r="I21" s="5">
        <f t="shared" si="1"/>
        <v>5125.1000000000004</v>
      </c>
      <c r="J21" s="5">
        <f t="shared" si="4"/>
        <v>0</v>
      </c>
      <c r="K21" s="5">
        <f>K36+K320</f>
        <v>1008953.1</v>
      </c>
      <c r="L21" s="5">
        <f t="shared" si="4"/>
        <v>71477.3</v>
      </c>
      <c r="M21" s="5">
        <f t="shared" si="4"/>
        <v>0</v>
      </c>
    </row>
    <row r="22" spans="1:18" ht="57.6" customHeight="1" x14ac:dyDescent="0.25">
      <c r="A22" s="81"/>
      <c r="B22" s="74"/>
      <c r="C22" s="74"/>
      <c r="D22" s="74"/>
      <c r="E22" s="74"/>
      <c r="F22" s="74"/>
      <c r="G22" s="63" t="s">
        <v>110</v>
      </c>
      <c r="H22" s="60">
        <f>SUM(I22:L22)</f>
        <v>321627.19999999995</v>
      </c>
      <c r="I22" s="60">
        <v>0</v>
      </c>
      <c r="J22" s="60">
        <v>0</v>
      </c>
      <c r="K22" s="60">
        <f>K321</f>
        <v>302329.59999999998</v>
      </c>
      <c r="L22" s="60">
        <f>L321</f>
        <v>19297.599999999999</v>
      </c>
      <c r="M22" s="60">
        <v>0</v>
      </c>
    </row>
    <row r="23" spans="1:18" ht="17.100000000000001" customHeight="1" x14ac:dyDescent="0.25">
      <c r="A23" s="81"/>
      <c r="B23" s="74"/>
      <c r="C23" s="74"/>
      <c r="D23" s="74"/>
      <c r="E23" s="74"/>
      <c r="F23" s="74"/>
      <c r="G23" s="6" t="s">
        <v>58</v>
      </c>
      <c r="H23" s="5">
        <f t="shared" si="5"/>
        <v>638762.50000000012</v>
      </c>
      <c r="I23" s="5">
        <f t="shared" ref="I23:I26" si="6">I37</f>
        <v>0</v>
      </c>
      <c r="J23" s="5">
        <f t="shared" ref="J23:M26" si="7">J37+J322</f>
        <v>0</v>
      </c>
      <c r="K23" s="5">
        <f t="shared" si="7"/>
        <v>630092.10000000009</v>
      </c>
      <c r="L23" s="5">
        <f t="shared" si="7"/>
        <v>8670.4000000000015</v>
      </c>
      <c r="M23" s="5">
        <f t="shared" si="7"/>
        <v>0</v>
      </c>
    </row>
    <row r="24" spans="1:18" ht="19.05" customHeight="1" x14ac:dyDescent="0.25">
      <c r="A24" s="81"/>
      <c r="B24" s="74"/>
      <c r="C24" s="74"/>
      <c r="D24" s="74"/>
      <c r="E24" s="74"/>
      <c r="F24" s="74"/>
      <c r="G24" s="6" t="s">
        <v>61</v>
      </c>
      <c r="H24" s="5">
        <f t="shared" si="5"/>
        <v>0</v>
      </c>
      <c r="I24" s="5">
        <f t="shared" si="6"/>
        <v>0</v>
      </c>
      <c r="J24" s="5">
        <f t="shared" si="7"/>
        <v>0</v>
      </c>
      <c r="K24" s="5">
        <f t="shared" si="7"/>
        <v>0</v>
      </c>
      <c r="L24" s="5">
        <f t="shared" si="7"/>
        <v>0</v>
      </c>
      <c r="M24" s="5">
        <f t="shared" si="7"/>
        <v>0</v>
      </c>
    </row>
    <row r="25" spans="1:18" ht="21" customHeight="1" x14ac:dyDescent="0.25">
      <c r="A25" s="81"/>
      <c r="B25" s="74"/>
      <c r="C25" s="74"/>
      <c r="D25" s="74"/>
      <c r="E25" s="74"/>
      <c r="F25" s="74"/>
      <c r="G25" s="6" t="s">
        <v>62</v>
      </c>
      <c r="H25" s="5">
        <f t="shared" si="5"/>
        <v>0</v>
      </c>
      <c r="I25" s="5">
        <f t="shared" si="6"/>
        <v>0</v>
      </c>
      <c r="J25" s="5">
        <f t="shared" si="7"/>
        <v>0</v>
      </c>
      <c r="K25" s="5">
        <f t="shared" si="7"/>
        <v>0</v>
      </c>
      <c r="L25" s="5">
        <f t="shared" si="7"/>
        <v>0</v>
      </c>
      <c r="M25" s="5">
        <f t="shared" si="7"/>
        <v>0</v>
      </c>
    </row>
    <row r="26" spans="1:18" x14ac:dyDescent="0.25">
      <c r="A26" s="81"/>
      <c r="B26" s="74"/>
      <c r="C26" s="74"/>
      <c r="D26" s="74"/>
      <c r="E26" s="74"/>
      <c r="F26" s="74"/>
      <c r="G26" s="6" t="s">
        <v>63</v>
      </c>
      <c r="H26" s="5">
        <f t="shared" si="5"/>
        <v>0</v>
      </c>
      <c r="I26" s="5">
        <f t="shared" si="6"/>
        <v>0</v>
      </c>
      <c r="J26" s="5">
        <f t="shared" si="7"/>
        <v>0</v>
      </c>
      <c r="K26" s="5">
        <f t="shared" si="7"/>
        <v>0</v>
      </c>
      <c r="L26" s="5">
        <f t="shared" si="7"/>
        <v>0</v>
      </c>
      <c r="M26" s="5">
        <f t="shared" si="7"/>
        <v>0</v>
      </c>
    </row>
    <row r="27" spans="1:18" ht="18.3" customHeight="1" x14ac:dyDescent="0.25">
      <c r="A27" s="125" t="s">
        <v>93</v>
      </c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7"/>
    </row>
    <row r="28" spans="1:18" ht="110.4" x14ac:dyDescent="0.25">
      <c r="A28" s="10" t="s">
        <v>99</v>
      </c>
      <c r="B28" s="76"/>
      <c r="C28" s="11"/>
      <c r="D28" s="11"/>
      <c r="E28" s="11"/>
      <c r="F28" s="76"/>
      <c r="G28" s="17" t="s">
        <v>94</v>
      </c>
      <c r="H28" s="23">
        <f>SUM(J28:M28)</f>
        <v>1154780.1000000001</v>
      </c>
      <c r="I28" s="23">
        <f>I29+I31+I32+I33+I34+I35+I36+I37+I38+I39+I40</f>
        <v>44585.299999999996</v>
      </c>
      <c r="J28" s="23">
        <f>J29+J31+J32+J33+J34+J35+J36+J37+J38+J39+J40</f>
        <v>0</v>
      </c>
      <c r="K28" s="23">
        <f t="shared" ref="K28:M28" si="8">K29+K31+K32+K33+K34+K35+K36+K37+K38+K39+K40</f>
        <v>828653.50000000012</v>
      </c>
      <c r="L28" s="23">
        <f>L29+L31+L32+L33+L34+L35+L36+L37+L38+L39+L40</f>
        <v>326126.59999999998</v>
      </c>
      <c r="M28" s="23">
        <f t="shared" si="8"/>
        <v>0</v>
      </c>
      <c r="O28" s="8"/>
      <c r="Q28" s="8"/>
      <c r="R28" s="8"/>
    </row>
    <row r="29" spans="1:18" x14ac:dyDescent="0.25">
      <c r="A29" s="9"/>
      <c r="B29" s="74"/>
      <c r="C29" s="94"/>
      <c r="D29" s="94"/>
      <c r="E29" s="94"/>
      <c r="F29" s="74"/>
      <c r="G29" s="19" t="s">
        <v>9</v>
      </c>
      <c r="H29" s="23">
        <f>SUM(J29:M29)</f>
        <v>113760.59999999999</v>
      </c>
      <c r="I29" s="23">
        <f>I42+I202+I216+I230+I254+I290</f>
        <v>0</v>
      </c>
      <c r="J29" s="23">
        <f>J42+J202+J216+J230+J254+J290</f>
        <v>0</v>
      </c>
      <c r="K29" s="23">
        <f>K42+K202+K216+K230+K254+K290</f>
        <v>13672.7</v>
      </c>
      <c r="L29" s="23">
        <f>L42+L202+L216+L230+L254+L290</f>
        <v>100087.9</v>
      </c>
      <c r="M29" s="23">
        <f>M42+M202+M216+M230+M254+M290</f>
        <v>0</v>
      </c>
    </row>
    <row r="30" spans="1:18" ht="82.8" x14ac:dyDescent="0.25">
      <c r="A30" s="9"/>
      <c r="B30" s="74"/>
      <c r="C30" s="94"/>
      <c r="D30" s="94"/>
      <c r="E30" s="94"/>
      <c r="F30" s="74"/>
      <c r="G30" s="20" t="s">
        <v>34</v>
      </c>
      <c r="H30" s="56">
        <f>SUM(J30:M30)</f>
        <v>24094.199999999997</v>
      </c>
      <c r="I30" s="56">
        <f>I43+I203</f>
        <v>0</v>
      </c>
      <c r="J30" s="56">
        <f>J43+J203</f>
        <v>0</v>
      </c>
      <c r="K30" s="56">
        <f>K43+K203</f>
        <v>0</v>
      </c>
      <c r="L30" s="56">
        <f>L43+L203</f>
        <v>24094.199999999997</v>
      </c>
      <c r="M30" s="56">
        <f>M43+M203</f>
        <v>0</v>
      </c>
      <c r="Q30" s="8"/>
      <c r="R30" s="8"/>
    </row>
    <row r="31" spans="1:18" x14ac:dyDescent="0.25">
      <c r="A31" s="9"/>
      <c r="B31" s="74"/>
      <c r="C31" s="94"/>
      <c r="D31" s="94"/>
      <c r="E31" s="94"/>
      <c r="F31" s="74"/>
      <c r="G31" s="19" t="s">
        <v>10</v>
      </c>
      <c r="H31" s="23">
        <f>SUM(J31:M31)</f>
        <v>161861</v>
      </c>
      <c r="I31" s="23">
        <f t="shared" ref="I31:M40" si="9">I44+I204+I217+I231+I255+I291</f>
        <v>0</v>
      </c>
      <c r="J31" s="23">
        <f t="shared" si="9"/>
        <v>0</v>
      </c>
      <c r="K31" s="23">
        <f t="shared" si="9"/>
        <v>75567.3</v>
      </c>
      <c r="L31" s="23">
        <f t="shared" si="9"/>
        <v>86293.7</v>
      </c>
      <c r="M31" s="23">
        <f t="shared" si="9"/>
        <v>0</v>
      </c>
    </row>
    <row r="32" spans="1:18" x14ac:dyDescent="0.25">
      <c r="A32" s="81"/>
      <c r="B32" s="74"/>
      <c r="C32" s="94"/>
      <c r="D32" s="94"/>
      <c r="E32" s="94"/>
      <c r="F32" s="74"/>
      <c r="G32" s="19" t="s">
        <v>11</v>
      </c>
      <c r="H32" s="23">
        <f t="shared" ref="H32:H40" si="10">SUM(J32:M32)</f>
        <v>16343.7</v>
      </c>
      <c r="I32" s="23">
        <f t="shared" si="9"/>
        <v>0</v>
      </c>
      <c r="J32" s="23">
        <f t="shared" si="9"/>
        <v>0</v>
      </c>
      <c r="K32" s="23">
        <f t="shared" si="9"/>
        <v>0</v>
      </c>
      <c r="L32" s="23">
        <f t="shared" si="9"/>
        <v>16343.7</v>
      </c>
      <c r="M32" s="23">
        <f t="shared" si="9"/>
        <v>0</v>
      </c>
    </row>
    <row r="33" spans="1:13" x14ac:dyDescent="0.25">
      <c r="A33" s="81"/>
      <c r="B33" s="74"/>
      <c r="C33" s="94"/>
      <c r="D33" s="94"/>
      <c r="E33" s="94"/>
      <c r="F33" s="74"/>
      <c r="G33" s="19" t="s">
        <v>36</v>
      </c>
      <c r="H33" s="23">
        <f t="shared" si="10"/>
        <v>531867.9</v>
      </c>
      <c r="I33" s="23">
        <f t="shared" si="9"/>
        <v>17246.3</v>
      </c>
      <c r="J33" s="23">
        <f t="shared" si="9"/>
        <v>0</v>
      </c>
      <c r="K33" s="23">
        <f t="shared" si="9"/>
        <v>490281.9</v>
      </c>
      <c r="L33" s="23">
        <f t="shared" si="9"/>
        <v>41585.999999999993</v>
      </c>
      <c r="M33" s="23">
        <f t="shared" si="9"/>
        <v>0</v>
      </c>
    </row>
    <row r="34" spans="1:13" x14ac:dyDescent="0.25">
      <c r="A34" s="81"/>
      <c r="B34" s="74"/>
      <c r="C34" s="94"/>
      <c r="D34" s="94"/>
      <c r="E34" s="94"/>
      <c r="F34" s="74"/>
      <c r="G34" s="19" t="s">
        <v>37</v>
      </c>
      <c r="H34" s="23">
        <f t="shared" si="10"/>
        <v>174781.2</v>
      </c>
      <c r="I34" s="23">
        <f t="shared" si="9"/>
        <v>13163.7</v>
      </c>
      <c r="J34" s="23">
        <f t="shared" si="9"/>
        <v>0</v>
      </c>
      <c r="K34" s="23">
        <f t="shared" si="9"/>
        <v>150361.70000000001</v>
      </c>
      <c r="L34" s="23">
        <f t="shared" si="9"/>
        <v>24419.5</v>
      </c>
      <c r="M34" s="23">
        <f t="shared" si="9"/>
        <v>0</v>
      </c>
    </row>
    <row r="35" spans="1:13" x14ac:dyDescent="0.25">
      <c r="A35" s="81"/>
      <c r="B35" s="74"/>
      <c r="C35" s="94"/>
      <c r="D35" s="94"/>
      <c r="E35" s="94"/>
      <c r="F35" s="74"/>
      <c r="G35" s="19" t="s">
        <v>38</v>
      </c>
      <c r="H35" s="23">
        <f t="shared" si="10"/>
        <v>9050.2000000000007</v>
      </c>
      <c r="I35" s="23">
        <f t="shared" si="9"/>
        <v>9050.2000000000007</v>
      </c>
      <c r="J35" s="23">
        <f t="shared" si="9"/>
        <v>0</v>
      </c>
      <c r="K35" s="23">
        <f t="shared" si="9"/>
        <v>0</v>
      </c>
      <c r="L35" s="23">
        <f t="shared" si="9"/>
        <v>9050.2000000000007</v>
      </c>
      <c r="M35" s="23">
        <f t="shared" si="9"/>
        <v>0</v>
      </c>
    </row>
    <row r="36" spans="1:13" x14ac:dyDescent="0.25">
      <c r="A36" s="81"/>
      <c r="B36" s="74"/>
      <c r="C36" s="74"/>
      <c r="D36" s="74"/>
      <c r="E36" s="74"/>
      <c r="F36" s="74"/>
      <c r="G36" s="19" t="s">
        <v>57</v>
      </c>
      <c r="H36" s="23">
        <f t="shared" si="10"/>
        <v>144809.70000000001</v>
      </c>
      <c r="I36" s="23">
        <f>I49+I209+I222+I236+I260+I296+I308</f>
        <v>5125.1000000000004</v>
      </c>
      <c r="J36" s="23">
        <f t="shared" si="9"/>
        <v>0</v>
      </c>
      <c r="K36" s="23">
        <f>K49+K209+K222+K236+K260+K296+K308</f>
        <v>98769.9</v>
      </c>
      <c r="L36" s="23">
        <f>L49+L209+L222+L236+L260+L296+L308</f>
        <v>46039.8</v>
      </c>
      <c r="M36" s="23">
        <f t="shared" si="9"/>
        <v>0</v>
      </c>
    </row>
    <row r="37" spans="1:13" x14ac:dyDescent="0.25">
      <c r="A37" s="81"/>
      <c r="B37" s="74"/>
      <c r="C37" s="74"/>
      <c r="D37" s="74"/>
      <c r="E37" s="74"/>
      <c r="F37" s="74"/>
      <c r="G37" s="19" t="s">
        <v>58</v>
      </c>
      <c r="H37" s="23">
        <f t="shared" si="10"/>
        <v>2305.8000000000002</v>
      </c>
      <c r="I37" s="23">
        <f t="shared" si="9"/>
        <v>0</v>
      </c>
      <c r="J37" s="23">
        <f t="shared" si="9"/>
        <v>0</v>
      </c>
      <c r="K37" s="23">
        <f t="shared" si="9"/>
        <v>0</v>
      </c>
      <c r="L37" s="23">
        <f t="shared" si="9"/>
        <v>2305.8000000000002</v>
      </c>
      <c r="M37" s="23">
        <f t="shared" si="9"/>
        <v>0</v>
      </c>
    </row>
    <row r="38" spans="1:13" x14ac:dyDescent="0.25">
      <c r="A38" s="81"/>
      <c r="B38" s="74"/>
      <c r="C38" s="74"/>
      <c r="D38" s="74"/>
      <c r="E38" s="74"/>
      <c r="F38" s="74"/>
      <c r="G38" s="19" t="s">
        <v>61</v>
      </c>
      <c r="H38" s="23">
        <f t="shared" si="10"/>
        <v>0</v>
      </c>
      <c r="I38" s="23">
        <f t="shared" si="9"/>
        <v>0</v>
      </c>
      <c r="J38" s="23">
        <f t="shared" si="9"/>
        <v>0</v>
      </c>
      <c r="K38" s="23">
        <f t="shared" si="9"/>
        <v>0</v>
      </c>
      <c r="L38" s="23">
        <f t="shared" si="9"/>
        <v>0</v>
      </c>
      <c r="M38" s="23">
        <f t="shared" si="9"/>
        <v>0</v>
      </c>
    </row>
    <row r="39" spans="1:13" x14ac:dyDescent="0.25">
      <c r="A39" s="81"/>
      <c r="B39" s="74"/>
      <c r="C39" s="74"/>
      <c r="D39" s="74"/>
      <c r="E39" s="74"/>
      <c r="F39" s="74"/>
      <c r="G39" s="19" t="s">
        <v>62</v>
      </c>
      <c r="H39" s="23">
        <f t="shared" si="10"/>
        <v>0</v>
      </c>
      <c r="I39" s="23">
        <f t="shared" si="9"/>
        <v>0</v>
      </c>
      <c r="J39" s="23">
        <f t="shared" si="9"/>
        <v>0</v>
      </c>
      <c r="K39" s="23">
        <f t="shared" si="9"/>
        <v>0</v>
      </c>
      <c r="L39" s="23">
        <f t="shared" si="9"/>
        <v>0</v>
      </c>
      <c r="M39" s="23">
        <f t="shared" si="9"/>
        <v>0</v>
      </c>
    </row>
    <row r="40" spans="1:13" x14ac:dyDescent="0.25">
      <c r="A40" s="15"/>
      <c r="B40" s="13"/>
      <c r="C40" s="13"/>
      <c r="D40" s="13"/>
      <c r="E40" s="13"/>
      <c r="F40" s="13"/>
      <c r="G40" s="19" t="s">
        <v>63</v>
      </c>
      <c r="H40" s="23">
        <f t="shared" si="10"/>
        <v>0</v>
      </c>
      <c r="I40" s="23">
        <f t="shared" si="9"/>
        <v>0</v>
      </c>
      <c r="J40" s="23">
        <f t="shared" si="9"/>
        <v>0</v>
      </c>
      <c r="K40" s="23">
        <f t="shared" si="9"/>
        <v>0</v>
      </c>
      <c r="L40" s="23">
        <f t="shared" si="9"/>
        <v>0</v>
      </c>
      <c r="M40" s="23">
        <f t="shared" si="9"/>
        <v>0</v>
      </c>
    </row>
    <row r="41" spans="1:13" ht="96.6" x14ac:dyDescent="0.25">
      <c r="A41" s="31" t="s">
        <v>100</v>
      </c>
      <c r="B41" s="76"/>
      <c r="C41" s="76"/>
      <c r="D41" s="69"/>
      <c r="E41" s="92"/>
      <c r="F41" s="74"/>
      <c r="G41" s="17" t="s">
        <v>96</v>
      </c>
      <c r="H41" s="23">
        <f>SUM(J41:M41)</f>
        <v>297018.59999999998</v>
      </c>
      <c r="I41" s="23">
        <f>I42+I44+I45+I46+I47+I48+I49+I50+I51+I52+I53</f>
        <v>5375.9000000000005</v>
      </c>
      <c r="J41" s="23">
        <f>J42+J44+J45+J46+J47+J48+J49+J50+J51+J52+J53</f>
        <v>0</v>
      </c>
      <c r="K41" s="23">
        <f t="shared" ref="K41:M41" si="11">K42+K44+K45+K46+K47+K48+K49+K50+K51+K52+K53</f>
        <v>89240</v>
      </c>
      <c r="L41" s="23">
        <f t="shared" si="11"/>
        <v>207778.6</v>
      </c>
      <c r="M41" s="23">
        <f t="shared" si="11"/>
        <v>0</v>
      </c>
    </row>
    <row r="42" spans="1:13" ht="14.4" x14ac:dyDescent="0.25">
      <c r="A42" s="18"/>
      <c r="B42" s="72"/>
      <c r="C42" s="72"/>
      <c r="D42" s="64"/>
      <c r="E42" s="93"/>
      <c r="F42" s="72"/>
      <c r="G42" s="19" t="s">
        <v>9</v>
      </c>
      <c r="H42" s="23">
        <f t="shared" ref="H42:H53" si="12">SUM(J42:M42)</f>
        <v>113437.99999999999</v>
      </c>
      <c r="I42" s="23">
        <f>I55+I67+I79+I92+I104+I117+I130+I142+I154+I166+I178</f>
        <v>0</v>
      </c>
      <c r="J42" s="23">
        <f t="shared" ref="J42:M42" si="13">J55+J67+J79+J92+J104+J117+J130+J142+J154+J166+J178</f>
        <v>0</v>
      </c>
      <c r="K42" s="23">
        <f t="shared" si="13"/>
        <v>13672.7</v>
      </c>
      <c r="L42" s="23">
        <f t="shared" si="13"/>
        <v>99765.299999999988</v>
      </c>
      <c r="M42" s="23">
        <f t="shared" si="13"/>
        <v>0</v>
      </c>
    </row>
    <row r="43" spans="1:13" ht="82.8" x14ac:dyDescent="0.25">
      <c r="A43" s="18"/>
      <c r="B43" s="72"/>
      <c r="C43" s="72"/>
      <c r="D43" s="64"/>
      <c r="E43" s="93"/>
      <c r="F43" s="72"/>
      <c r="G43" s="20" t="s">
        <v>35</v>
      </c>
      <c r="H43" s="56">
        <f>SUM(J43:M43)</f>
        <v>23771.599999999999</v>
      </c>
      <c r="I43" s="56">
        <f>I80+I105+I118</f>
        <v>0</v>
      </c>
      <c r="J43" s="56">
        <f t="shared" ref="J43:M43" si="14">J80+J105+J118</f>
        <v>0</v>
      </c>
      <c r="K43" s="56">
        <f t="shared" si="14"/>
        <v>0</v>
      </c>
      <c r="L43" s="56">
        <f t="shared" si="14"/>
        <v>23771.599999999999</v>
      </c>
      <c r="M43" s="56">
        <f t="shared" si="14"/>
        <v>0</v>
      </c>
    </row>
    <row r="44" spans="1:13" ht="14.4" x14ac:dyDescent="0.25">
      <c r="A44" s="18"/>
      <c r="B44" s="72"/>
      <c r="C44" s="72"/>
      <c r="D44" s="64"/>
      <c r="E44" s="93"/>
      <c r="F44" s="72"/>
      <c r="G44" s="19" t="s">
        <v>10</v>
      </c>
      <c r="H44" s="23">
        <f t="shared" si="12"/>
        <v>161861</v>
      </c>
      <c r="I44" s="23">
        <f>I56+I68+I81+I93+I106+I119+I131+I143+I155+I167+I179</f>
        <v>0</v>
      </c>
      <c r="J44" s="23">
        <f t="shared" ref="J44:M44" si="15">J56+J68+J81+J93+J106+J119+J131+J143+J155+J167+J179</f>
        <v>0</v>
      </c>
      <c r="K44" s="23">
        <f>K56+K68+K81+K93+K106+K119+K131+K143+K155+K167+K179</f>
        <v>75567.3</v>
      </c>
      <c r="L44" s="23">
        <f t="shared" si="15"/>
        <v>86293.7</v>
      </c>
      <c r="M44" s="23">
        <f t="shared" si="15"/>
        <v>0</v>
      </c>
    </row>
    <row r="45" spans="1:13" ht="14.4" x14ac:dyDescent="0.25">
      <c r="A45" s="18"/>
      <c r="B45" s="72"/>
      <c r="C45" s="72"/>
      <c r="D45" s="64"/>
      <c r="E45" s="93"/>
      <c r="F45" s="72"/>
      <c r="G45" s="19" t="s">
        <v>11</v>
      </c>
      <c r="H45" s="23">
        <f t="shared" si="12"/>
        <v>16343.7</v>
      </c>
      <c r="I45" s="23">
        <f t="shared" ref="I45:M45" si="16">I57+I69+I82+I94+I107+I120+I132+I144+I156+I168+I180</f>
        <v>0</v>
      </c>
      <c r="J45" s="23">
        <f t="shared" si="16"/>
        <v>0</v>
      </c>
      <c r="K45" s="23">
        <f t="shared" si="16"/>
        <v>0</v>
      </c>
      <c r="L45" s="23">
        <f t="shared" si="16"/>
        <v>16343.7</v>
      </c>
      <c r="M45" s="23">
        <f t="shared" si="16"/>
        <v>0</v>
      </c>
    </row>
    <row r="46" spans="1:13" ht="14.4" x14ac:dyDescent="0.25">
      <c r="A46" s="18"/>
      <c r="B46" s="72"/>
      <c r="C46" s="72"/>
      <c r="D46" s="64"/>
      <c r="E46" s="93"/>
      <c r="F46" s="72"/>
      <c r="G46" s="19" t="s">
        <v>36</v>
      </c>
      <c r="H46" s="23">
        <f t="shared" si="12"/>
        <v>5206.3</v>
      </c>
      <c r="I46" s="23">
        <f t="shared" ref="I46:M46" si="17">I58+I70+I83+I95+I108+I121+I133+I145+I157+I169+I181</f>
        <v>5206.3</v>
      </c>
      <c r="J46" s="23">
        <f t="shared" si="17"/>
        <v>0</v>
      </c>
      <c r="K46" s="23">
        <f t="shared" si="17"/>
        <v>0</v>
      </c>
      <c r="L46" s="23">
        <f t="shared" si="17"/>
        <v>5206.3</v>
      </c>
      <c r="M46" s="23">
        <f t="shared" si="17"/>
        <v>0</v>
      </c>
    </row>
    <row r="47" spans="1:13" ht="14.4" x14ac:dyDescent="0.25">
      <c r="A47" s="91"/>
      <c r="B47" s="73"/>
      <c r="C47" s="73"/>
      <c r="D47" s="68"/>
      <c r="E47" s="22"/>
      <c r="F47" s="73"/>
      <c r="G47" s="19" t="s">
        <v>37</v>
      </c>
      <c r="H47" s="23">
        <f t="shared" si="12"/>
        <v>169.6</v>
      </c>
      <c r="I47" s="23">
        <f t="shared" ref="I47:M47" si="18">I59+I71+I84+I96+I109+I122+I134+I146+I158+I170+I182</f>
        <v>169.6</v>
      </c>
      <c r="J47" s="23">
        <f t="shared" si="18"/>
        <v>0</v>
      </c>
      <c r="K47" s="23">
        <f t="shared" si="18"/>
        <v>0</v>
      </c>
      <c r="L47" s="23">
        <f t="shared" si="18"/>
        <v>169.6</v>
      </c>
      <c r="M47" s="23">
        <f t="shared" si="18"/>
        <v>0</v>
      </c>
    </row>
    <row r="48" spans="1:13" ht="14.4" x14ac:dyDescent="0.25">
      <c r="A48" s="18"/>
      <c r="B48" s="93"/>
      <c r="C48" s="93"/>
      <c r="D48" s="93"/>
      <c r="E48" s="93"/>
      <c r="F48" s="72"/>
      <c r="G48" s="19" t="s">
        <v>38</v>
      </c>
      <c r="H48" s="23">
        <f t="shared" si="12"/>
        <v>0</v>
      </c>
      <c r="I48" s="23">
        <f t="shared" ref="I48:M48" si="19">I60+I72+I85+I97+I110+I123+I135+I147+I159+I171+I183</f>
        <v>0</v>
      </c>
      <c r="J48" s="23">
        <f t="shared" si="19"/>
        <v>0</v>
      </c>
      <c r="K48" s="23">
        <f t="shared" si="19"/>
        <v>0</v>
      </c>
      <c r="L48" s="23">
        <f t="shared" si="19"/>
        <v>0</v>
      </c>
      <c r="M48" s="23">
        <f t="shared" si="19"/>
        <v>0</v>
      </c>
    </row>
    <row r="49" spans="1:14" ht="14.4" x14ac:dyDescent="0.25">
      <c r="A49" s="18"/>
      <c r="B49" s="93"/>
      <c r="C49" s="93"/>
      <c r="D49" s="93"/>
      <c r="E49" s="93"/>
      <c r="F49" s="72"/>
      <c r="G49" s="19" t="s">
        <v>57</v>
      </c>
      <c r="H49" s="23">
        <f t="shared" si="12"/>
        <v>0</v>
      </c>
      <c r="I49" s="23">
        <f>I61+I73+I86+I98+I111+I124+I136+I148+I160+I172+I184+I196</f>
        <v>0</v>
      </c>
      <c r="J49" s="23">
        <f>J61+J73+J86+J98+J111+J124+J136+J148+J160+J172+J184+J196</f>
        <v>0</v>
      </c>
      <c r="K49" s="23">
        <f>K61+K73+K86+K98+K111+K124+K136+K148+K160+K172+K184+K196</f>
        <v>0</v>
      </c>
      <c r="L49" s="23">
        <f>L61+L73+L86+L98+L111+L124+L136+L148+L160+L172+L184+L196</f>
        <v>0</v>
      </c>
      <c r="M49" s="23">
        <f>M61+M73+M86+M98+M111+M124+M136+M148+M160+M172+M184+M196</f>
        <v>0</v>
      </c>
    </row>
    <row r="50" spans="1:14" ht="14.4" x14ac:dyDescent="0.25">
      <c r="A50" s="18"/>
      <c r="B50" s="93"/>
      <c r="C50" s="93"/>
      <c r="D50" s="93"/>
      <c r="E50" s="93"/>
      <c r="F50" s="72"/>
      <c r="G50" s="19" t="s">
        <v>58</v>
      </c>
      <c r="H50" s="23">
        <f t="shared" si="12"/>
        <v>0</v>
      </c>
      <c r="I50" s="23">
        <f t="shared" ref="I50:M50" si="20">I62+I74+I87+I99+I112+I125+I137+I149+I161+I173+I185</f>
        <v>0</v>
      </c>
      <c r="J50" s="23">
        <f t="shared" si="20"/>
        <v>0</v>
      </c>
      <c r="K50" s="23">
        <f t="shared" si="20"/>
        <v>0</v>
      </c>
      <c r="L50" s="23">
        <f t="shared" si="20"/>
        <v>0</v>
      </c>
      <c r="M50" s="23">
        <f t="shared" si="20"/>
        <v>0</v>
      </c>
    </row>
    <row r="51" spans="1:14" ht="14.4" x14ac:dyDescent="0.25">
      <c r="A51" s="18"/>
      <c r="B51" s="93"/>
      <c r="C51" s="93"/>
      <c r="D51" s="93"/>
      <c r="E51" s="93"/>
      <c r="F51" s="72"/>
      <c r="G51" s="19" t="s">
        <v>61</v>
      </c>
      <c r="H51" s="23">
        <f t="shared" si="12"/>
        <v>0</v>
      </c>
      <c r="I51" s="23">
        <f t="shared" ref="I51:M51" si="21">I63+I75+I88+I100+I113+I126+I138+I150+I162+I174+I186</f>
        <v>0</v>
      </c>
      <c r="J51" s="23">
        <f t="shared" si="21"/>
        <v>0</v>
      </c>
      <c r="K51" s="23">
        <f t="shared" si="21"/>
        <v>0</v>
      </c>
      <c r="L51" s="23">
        <f t="shared" si="21"/>
        <v>0</v>
      </c>
      <c r="M51" s="23">
        <f t="shared" si="21"/>
        <v>0</v>
      </c>
    </row>
    <row r="52" spans="1:14" ht="14.4" x14ac:dyDescent="0.25">
      <c r="A52" s="18"/>
      <c r="B52" s="93"/>
      <c r="C52" s="93"/>
      <c r="D52" s="93"/>
      <c r="E52" s="93"/>
      <c r="F52" s="72"/>
      <c r="G52" s="19" t="s">
        <v>62</v>
      </c>
      <c r="H52" s="23">
        <f t="shared" si="12"/>
        <v>0</v>
      </c>
      <c r="I52" s="23">
        <f t="shared" ref="I52:M52" si="22">I64+I76+I89+I101+I114+I127+I139+I151+I163+I175+I187</f>
        <v>0</v>
      </c>
      <c r="J52" s="23">
        <f t="shared" si="22"/>
        <v>0</v>
      </c>
      <c r="K52" s="23">
        <f t="shared" si="22"/>
        <v>0</v>
      </c>
      <c r="L52" s="23">
        <f t="shared" si="22"/>
        <v>0</v>
      </c>
      <c r="M52" s="23">
        <f t="shared" si="22"/>
        <v>0</v>
      </c>
    </row>
    <row r="53" spans="1:14" ht="14.4" x14ac:dyDescent="0.25">
      <c r="A53" s="21"/>
      <c r="B53" s="73"/>
      <c r="C53" s="22"/>
      <c r="D53" s="22"/>
      <c r="E53" s="22"/>
      <c r="F53" s="73"/>
      <c r="G53" s="19" t="s">
        <v>63</v>
      </c>
      <c r="H53" s="23">
        <f t="shared" si="12"/>
        <v>0</v>
      </c>
      <c r="I53" s="23">
        <f t="shared" ref="I53:M53" si="23">I65+I77+I90+I102+I115+I128+I140+I152+I164+I176+I188</f>
        <v>0</v>
      </c>
      <c r="J53" s="23">
        <f t="shared" si="23"/>
        <v>0</v>
      </c>
      <c r="K53" s="23">
        <f t="shared" si="23"/>
        <v>0</v>
      </c>
      <c r="L53" s="23">
        <f t="shared" si="23"/>
        <v>0</v>
      </c>
      <c r="M53" s="23">
        <f t="shared" si="23"/>
        <v>0</v>
      </c>
    </row>
    <row r="54" spans="1:14" ht="82.8" x14ac:dyDescent="0.25">
      <c r="A54" s="81" t="s">
        <v>70</v>
      </c>
      <c r="B54" s="74" t="s">
        <v>12</v>
      </c>
      <c r="C54" s="74" t="s">
        <v>13</v>
      </c>
      <c r="D54" s="80">
        <v>105972.7</v>
      </c>
      <c r="E54" s="74" t="s">
        <v>14</v>
      </c>
      <c r="F54" s="74" t="s">
        <v>51</v>
      </c>
      <c r="G54" s="12" t="s">
        <v>95</v>
      </c>
      <c r="H54" s="23">
        <f>SUM(J54:M54)</f>
        <v>75972.7</v>
      </c>
      <c r="I54" s="23">
        <f>SUM(I55:I65)</f>
        <v>0</v>
      </c>
      <c r="J54" s="23">
        <f>SUM(J55:J65)</f>
        <v>0</v>
      </c>
      <c r="K54" s="23">
        <f t="shared" ref="K54:M54" si="24">SUM(K55:K65)</f>
        <v>13672.7</v>
      </c>
      <c r="L54" s="23">
        <f t="shared" si="24"/>
        <v>62300</v>
      </c>
      <c r="M54" s="23">
        <f t="shared" si="24"/>
        <v>0</v>
      </c>
    </row>
    <row r="55" spans="1:14" x14ac:dyDescent="0.25">
      <c r="A55" s="81"/>
      <c r="B55" s="74"/>
      <c r="C55" s="74"/>
      <c r="D55" s="74"/>
      <c r="E55" s="74"/>
      <c r="F55" s="74"/>
      <c r="G55" s="14" t="s">
        <v>9</v>
      </c>
      <c r="H55" s="23">
        <f t="shared" ref="H55:H65" si="25">SUM(J55:M55)</f>
        <v>39672.699999999997</v>
      </c>
      <c r="I55" s="23">
        <v>0</v>
      </c>
      <c r="J55" s="23">
        <v>0</v>
      </c>
      <c r="K55" s="23">
        <v>13672.7</v>
      </c>
      <c r="L55" s="23">
        <v>26000</v>
      </c>
      <c r="M55" s="23">
        <v>0</v>
      </c>
    </row>
    <row r="56" spans="1:14" x14ac:dyDescent="0.25">
      <c r="A56" s="81"/>
      <c r="B56" s="74"/>
      <c r="C56" s="100"/>
      <c r="D56" s="74"/>
      <c r="E56" s="74"/>
      <c r="F56" s="74"/>
      <c r="G56" s="14" t="s">
        <v>29</v>
      </c>
      <c r="H56" s="23">
        <f t="shared" si="25"/>
        <v>36300</v>
      </c>
      <c r="I56" s="23">
        <v>0</v>
      </c>
      <c r="J56" s="23">
        <v>0</v>
      </c>
      <c r="K56" s="23">
        <v>0</v>
      </c>
      <c r="L56" s="23">
        <v>36300</v>
      </c>
      <c r="M56" s="23">
        <v>0</v>
      </c>
    </row>
    <row r="57" spans="1:14" ht="14.4" x14ac:dyDescent="0.25">
      <c r="A57" s="98"/>
      <c r="B57" s="72"/>
      <c r="C57" s="100"/>
      <c r="D57" s="72"/>
      <c r="E57" s="72"/>
      <c r="F57" s="72"/>
      <c r="G57" s="14" t="s">
        <v>11</v>
      </c>
      <c r="H57" s="23">
        <f t="shared" si="25"/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</row>
    <row r="58" spans="1:14" ht="14.4" x14ac:dyDescent="0.25">
      <c r="A58" s="98"/>
      <c r="B58" s="98"/>
      <c r="C58" s="100"/>
      <c r="D58" s="98"/>
      <c r="E58" s="98"/>
      <c r="F58" s="72"/>
      <c r="G58" s="14" t="s">
        <v>36</v>
      </c>
      <c r="H58" s="23">
        <f t="shared" si="25"/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</row>
    <row r="59" spans="1:14" x14ac:dyDescent="0.25">
      <c r="A59" s="98"/>
      <c r="B59" s="98"/>
      <c r="C59" s="100"/>
      <c r="D59" s="98"/>
      <c r="E59" s="98"/>
      <c r="F59" s="98"/>
      <c r="G59" s="14" t="s">
        <v>37</v>
      </c>
      <c r="H59" s="23">
        <f t="shared" si="25"/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</row>
    <row r="60" spans="1:14" x14ac:dyDescent="0.25">
      <c r="A60" s="98"/>
      <c r="B60" s="98"/>
      <c r="C60" s="100"/>
      <c r="D60" s="98"/>
      <c r="E60" s="98"/>
      <c r="F60" s="98"/>
      <c r="G60" s="14" t="s">
        <v>38</v>
      </c>
      <c r="H60" s="23">
        <f t="shared" si="25"/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</row>
    <row r="61" spans="1:14" x14ac:dyDescent="0.25">
      <c r="A61" s="98"/>
      <c r="B61" s="98"/>
      <c r="C61" s="100"/>
      <c r="D61" s="98"/>
      <c r="E61" s="98"/>
      <c r="F61" s="98"/>
      <c r="G61" s="14" t="s">
        <v>57</v>
      </c>
      <c r="H61" s="23">
        <f t="shared" si="25"/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</row>
    <row r="62" spans="1:14" ht="14.4" x14ac:dyDescent="0.25">
      <c r="A62" s="98"/>
      <c r="B62" s="98"/>
      <c r="C62" s="72"/>
      <c r="D62" s="98"/>
      <c r="E62" s="72"/>
      <c r="F62" s="98"/>
      <c r="G62" s="14" t="s">
        <v>58</v>
      </c>
      <c r="H62" s="23">
        <f t="shared" si="25"/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</row>
    <row r="63" spans="1:14" ht="14.4" x14ac:dyDescent="0.25">
      <c r="A63" s="98"/>
      <c r="B63" s="72"/>
      <c r="C63" s="72"/>
      <c r="D63" s="98"/>
      <c r="E63" s="72"/>
      <c r="F63" s="72"/>
      <c r="G63" s="14" t="s">
        <v>61</v>
      </c>
      <c r="H63" s="23">
        <f t="shared" si="25"/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</row>
    <row r="64" spans="1:14" ht="14.4" x14ac:dyDescent="0.25">
      <c r="A64" s="98"/>
      <c r="B64" s="72"/>
      <c r="C64" s="72"/>
      <c r="D64" s="72"/>
      <c r="E64" s="72"/>
      <c r="F64" s="72"/>
      <c r="G64" s="14" t="s">
        <v>62</v>
      </c>
      <c r="H64" s="23">
        <f t="shared" si="25"/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</row>
    <row r="65" spans="1:14" ht="14.4" x14ac:dyDescent="0.25">
      <c r="A65" s="98"/>
      <c r="B65" s="72"/>
      <c r="C65" s="72"/>
      <c r="D65" s="72"/>
      <c r="E65" s="72"/>
      <c r="F65" s="72"/>
      <c r="G65" s="14" t="s">
        <v>63</v>
      </c>
      <c r="H65" s="23">
        <f t="shared" si="25"/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</row>
    <row r="66" spans="1:14" ht="82.8" x14ac:dyDescent="0.25">
      <c r="A66" s="59" t="s">
        <v>71</v>
      </c>
      <c r="B66" s="62" t="s">
        <v>15</v>
      </c>
      <c r="C66" s="62" t="s">
        <v>16</v>
      </c>
      <c r="D66" s="24">
        <v>16343.7</v>
      </c>
      <c r="E66" s="62" t="s">
        <v>14</v>
      </c>
      <c r="F66" s="76">
        <v>2017</v>
      </c>
      <c r="G66" s="17" t="s">
        <v>95</v>
      </c>
      <c r="H66" s="23">
        <f>SUM(J66:M66)</f>
        <v>16343.7</v>
      </c>
      <c r="I66" s="23">
        <f>SUM(I67:I77)</f>
        <v>0</v>
      </c>
      <c r="J66" s="23">
        <f t="shared" ref="J66:K66" si="26">SUM(J67:J77)</f>
        <v>0</v>
      </c>
      <c r="K66" s="23">
        <f t="shared" si="26"/>
        <v>0</v>
      </c>
      <c r="L66" s="23">
        <f>SUM(L67:L77)</f>
        <v>16343.7</v>
      </c>
      <c r="M66" s="23">
        <f>SUM(M67:M77)</f>
        <v>0</v>
      </c>
    </row>
    <row r="67" spans="1:14" ht="14.4" x14ac:dyDescent="0.25">
      <c r="A67" s="25"/>
      <c r="B67" s="93"/>
      <c r="C67" s="93"/>
      <c r="D67" s="93"/>
      <c r="E67" s="93"/>
      <c r="F67" s="72"/>
      <c r="G67" s="19" t="s">
        <v>25</v>
      </c>
      <c r="H67" s="23">
        <f t="shared" ref="H67:H77" si="27">SUM(J67:M67)</f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</row>
    <row r="68" spans="1:14" ht="14.4" x14ac:dyDescent="0.25">
      <c r="A68" s="25"/>
      <c r="B68" s="93"/>
      <c r="C68" s="93"/>
      <c r="D68" s="93"/>
      <c r="E68" s="93"/>
      <c r="F68" s="72"/>
      <c r="G68" s="19" t="s">
        <v>29</v>
      </c>
      <c r="H68" s="23">
        <f t="shared" si="27"/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</row>
    <row r="69" spans="1:14" ht="14.25" customHeight="1" x14ac:dyDescent="0.25">
      <c r="A69" s="25"/>
      <c r="B69" s="93"/>
      <c r="C69" s="93"/>
      <c r="D69" s="93"/>
      <c r="E69" s="93"/>
      <c r="F69" s="72"/>
      <c r="G69" s="19" t="s">
        <v>11</v>
      </c>
      <c r="H69" s="23">
        <f t="shared" si="27"/>
        <v>16343.7</v>
      </c>
      <c r="I69" s="23">
        <v>0</v>
      </c>
      <c r="J69" s="23">
        <v>0</v>
      </c>
      <c r="K69" s="23">
        <v>0</v>
      </c>
      <c r="L69" s="23">
        <f>15000+1000+120.1+223.6</f>
        <v>16343.7</v>
      </c>
      <c r="M69" s="23">
        <v>0</v>
      </c>
    </row>
    <row r="70" spans="1:14" ht="14.4" x14ac:dyDescent="0.25">
      <c r="A70" s="25"/>
      <c r="B70" s="93"/>
      <c r="C70" s="93"/>
      <c r="D70" s="93"/>
      <c r="E70" s="93"/>
      <c r="F70" s="72"/>
      <c r="G70" s="19" t="s">
        <v>36</v>
      </c>
      <c r="H70" s="23">
        <f t="shared" si="27"/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</row>
    <row r="71" spans="1:14" ht="14.4" x14ac:dyDescent="0.25">
      <c r="A71" s="25"/>
      <c r="B71" s="93"/>
      <c r="C71" s="93"/>
      <c r="D71" s="93"/>
      <c r="E71" s="93"/>
      <c r="F71" s="72"/>
      <c r="G71" s="19" t="s">
        <v>37</v>
      </c>
      <c r="H71" s="23">
        <f t="shared" si="27"/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</row>
    <row r="72" spans="1:14" ht="14.4" x14ac:dyDescent="0.25">
      <c r="A72" s="25"/>
      <c r="B72" s="93"/>
      <c r="C72" s="93"/>
      <c r="D72" s="93"/>
      <c r="E72" s="93"/>
      <c r="F72" s="72"/>
      <c r="G72" s="19" t="s">
        <v>38</v>
      </c>
      <c r="H72" s="23">
        <f t="shared" si="27"/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</row>
    <row r="73" spans="1:14" ht="14.4" x14ac:dyDescent="0.25">
      <c r="A73" s="25"/>
      <c r="B73" s="93"/>
      <c r="C73" s="93"/>
      <c r="D73" s="93"/>
      <c r="E73" s="93"/>
      <c r="F73" s="72"/>
      <c r="G73" s="19" t="s">
        <v>57</v>
      </c>
      <c r="H73" s="23">
        <f t="shared" si="27"/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</row>
    <row r="74" spans="1:14" ht="14.4" x14ac:dyDescent="0.25">
      <c r="A74" s="25"/>
      <c r="B74" s="93"/>
      <c r="C74" s="93"/>
      <c r="D74" s="93"/>
      <c r="E74" s="93"/>
      <c r="F74" s="72"/>
      <c r="G74" s="19" t="s">
        <v>58</v>
      </c>
      <c r="H74" s="23">
        <f t="shared" si="27"/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</row>
    <row r="75" spans="1:14" ht="14.4" x14ac:dyDescent="0.25">
      <c r="A75" s="25"/>
      <c r="B75" s="93"/>
      <c r="C75" s="93"/>
      <c r="D75" s="93"/>
      <c r="E75" s="93"/>
      <c r="F75" s="72"/>
      <c r="G75" s="19" t="s">
        <v>61</v>
      </c>
      <c r="H75" s="23">
        <f t="shared" si="27"/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</row>
    <row r="76" spans="1:14" ht="14.4" x14ac:dyDescent="0.25">
      <c r="A76" s="25"/>
      <c r="B76" s="93"/>
      <c r="C76" s="93"/>
      <c r="D76" s="93"/>
      <c r="E76" s="93"/>
      <c r="F76" s="72"/>
      <c r="G76" s="19" t="s">
        <v>62</v>
      </c>
      <c r="H76" s="23">
        <f t="shared" si="27"/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</row>
    <row r="77" spans="1:14" ht="14.4" x14ac:dyDescent="0.25">
      <c r="A77" s="71"/>
      <c r="B77" s="22"/>
      <c r="C77" s="22"/>
      <c r="D77" s="22"/>
      <c r="E77" s="22"/>
      <c r="F77" s="73"/>
      <c r="G77" s="19" t="s">
        <v>63</v>
      </c>
      <c r="H77" s="23">
        <f t="shared" si="27"/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</row>
    <row r="78" spans="1:14" ht="93" customHeight="1" x14ac:dyDescent="0.25">
      <c r="A78" s="70" t="s">
        <v>72</v>
      </c>
      <c r="B78" s="76" t="s">
        <v>17</v>
      </c>
      <c r="C78" s="76" t="s">
        <v>18</v>
      </c>
      <c r="D78" s="76" t="s">
        <v>19</v>
      </c>
      <c r="E78" s="76" t="s">
        <v>14</v>
      </c>
      <c r="F78" s="76" t="s">
        <v>20</v>
      </c>
      <c r="G78" s="26" t="s">
        <v>95</v>
      </c>
      <c r="H78" s="23">
        <f>SUM(J78:M78)</f>
        <v>846.1</v>
      </c>
      <c r="I78" s="23">
        <f>I79+I81+I82+I83+I84+I85+I86+I87+I88+I89+I90</f>
        <v>0</v>
      </c>
      <c r="J78" s="23">
        <f t="shared" ref="J78:M78" si="28">J79+J81+J82+J83+J84+J85+J86+J87+J88+J89+J90</f>
        <v>0</v>
      </c>
      <c r="K78" s="23">
        <f t="shared" si="28"/>
        <v>0</v>
      </c>
      <c r="L78" s="23">
        <f t="shared" si="28"/>
        <v>846.1</v>
      </c>
      <c r="M78" s="23">
        <f t="shared" si="28"/>
        <v>0</v>
      </c>
    </row>
    <row r="79" spans="1:14" x14ac:dyDescent="0.25">
      <c r="A79" s="100"/>
      <c r="B79" s="100"/>
      <c r="C79" s="74"/>
      <c r="D79" s="74"/>
      <c r="E79" s="98"/>
      <c r="F79" s="74"/>
      <c r="G79" s="27" t="s">
        <v>9</v>
      </c>
      <c r="H79" s="23">
        <f t="shared" ref="H79:H90" si="29">SUM(J79:M79)</f>
        <v>846.1</v>
      </c>
      <c r="I79" s="23">
        <f t="shared" ref="I79:M79" si="30">I80</f>
        <v>0</v>
      </c>
      <c r="J79" s="23">
        <f t="shared" si="30"/>
        <v>0</v>
      </c>
      <c r="K79" s="23">
        <f t="shared" si="30"/>
        <v>0</v>
      </c>
      <c r="L79" s="23">
        <f t="shared" si="30"/>
        <v>846.1</v>
      </c>
      <c r="M79" s="23">
        <f t="shared" si="30"/>
        <v>0</v>
      </c>
    </row>
    <row r="80" spans="1:14" ht="82.8" x14ac:dyDescent="0.25">
      <c r="A80" s="100"/>
      <c r="B80" s="100"/>
      <c r="C80" s="74"/>
      <c r="D80" s="74"/>
      <c r="E80" s="98"/>
      <c r="F80" s="74"/>
      <c r="G80" s="28" t="s">
        <v>35</v>
      </c>
      <c r="H80" s="56">
        <f t="shared" si="29"/>
        <v>846.1</v>
      </c>
      <c r="I80" s="56">
        <v>0</v>
      </c>
      <c r="J80" s="56">
        <v>0</v>
      </c>
      <c r="K80" s="56">
        <v>0</v>
      </c>
      <c r="L80" s="56">
        <v>846.1</v>
      </c>
      <c r="M80" s="56">
        <v>0</v>
      </c>
    </row>
    <row r="81" spans="1:14" ht="14.4" x14ac:dyDescent="0.25">
      <c r="A81" s="90"/>
      <c r="B81" s="72"/>
      <c r="C81" s="72"/>
      <c r="D81" s="72"/>
      <c r="E81" s="72"/>
      <c r="F81" s="72"/>
      <c r="G81" s="29" t="s">
        <v>29</v>
      </c>
      <c r="H81" s="23">
        <f t="shared" si="29"/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</row>
    <row r="82" spans="1:14" ht="14.4" x14ac:dyDescent="0.25">
      <c r="A82" s="90"/>
      <c r="B82" s="72"/>
      <c r="C82" s="72"/>
      <c r="D82" s="72"/>
      <c r="E82" s="72"/>
      <c r="F82" s="72"/>
      <c r="G82" s="29" t="s">
        <v>11</v>
      </c>
      <c r="H82" s="23">
        <f t="shared" si="29"/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</row>
    <row r="83" spans="1:14" ht="14.4" x14ac:dyDescent="0.25">
      <c r="A83" s="90"/>
      <c r="B83" s="72"/>
      <c r="C83" s="72"/>
      <c r="D83" s="72"/>
      <c r="E83" s="72"/>
      <c r="F83" s="72"/>
      <c r="G83" s="29" t="s">
        <v>36</v>
      </c>
      <c r="H83" s="23">
        <f t="shared" si="29"/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</row>
    <row r="84" spans="1:14" ht="14.4" x14ac:dyDescent="0.25">
      <c r="A84" s="90"/>
      <c r="B84" s="72"/>
      <c r="C84" s="72"/>
      <c r="D84" s="72"/>
      <c r="E84" s="72"/>
      <c r="F84" s="72"/>
      <c r="G84" s="29" t="s">
        <v>37</v>
      </c>
      <c r="H84" s="23">
        <f t="shared" si="29"/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</row>
    <row r="85" spans="1:14" ht="14.4" x14ac:dyDescent="0.25">
      <c r="A85" s="90"/>
      <c r="B85" s="72"/>
      <c r="C85" s="72"/>
      <c r="D85" s="72"/>
      <c r="E85" s="72"/>
      <c r="F85" s="72"/>
      <c r="G85" s="29" t="s">
        <v>38</v>
      </c>
      <c r="H85" s="23">
        <f t="shared" si="29"/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</row>
    <row r="86" spans="1:14" ht="14.4" x14ac:dyDescent="0.25">
      <c r="A86" s="90"/>
      <c r="B86" s="72"/>
      <c r="C86" s="72"/>
      <c r="D86" s="72"/>
      <c r="E86" s="72"/>
      <c r="F86" s="72"/>
      <c r="G86" s="29" t="s">
        <v>57</v>
      </c>
      <c r="H86" s="23">
        <f t="shared" si="29"/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</row>
    <row r="87" spans="1:14" ht="14.4" x14ac:dyDescent="0.25">
      <c r="A87" s="90"/>
      <c r="B87" s="72"/>
      <c r="C87" s="72"/>
      <c r="D87" s="72"/>
      <c r="E87" s="72"/>
      <c r="F87" s="72"/>
      <c r="G87" s="29" t="s">
        <v>58</v>
      </c>
      <c r="H87" s="23">
        <f t="shared" si="29"/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</row>
    <row r="88" spans="1:14" ht="14.4" x14ac:dyDescent="0.25">
      <c r="A88" s="90"/>
      <c r="B88" s="72"/>
      <c r="C88" s="72"/>
      <c r="D88" s="72"/>
      <c r="E88" s="72"/>
      <c r="F88" s="72"/>
      <c r="G88" s="29" t="s">
        <v>61</v>
      </c>
      <c r="H88" s="23">
        <f t="shared" si="29"/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</row>
    <row r="89" spans="1:14" ht="14.4" x14ac:dyDescent="0.25">
      <c r="A89" s="90"/>
      <c r="B89" s="72"/>
      <c r="C89" s="72"/>
      <c r="D89" s="72"/>
      <c r="E89" s="72"/>
      <c r="F89" s="72"/>
      <c r="G89" s="29" t="s">
        <v>62</v>
      </c>
      <c r="H89" s="23">
        <f t="shared" si="29"/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</row>
    <row r="90" spans="1:14" ht="14.4" x14ac:dyDescent="0.25">
      <c r="A90" s="91"/>
      <c r="B90" s="73"/>
      <c r="C90" s="73"/>
      <c r="D90" s="73"/>
      <c r="E90" s="73"/>
      <c r="F90" s="73"/>
      <c r="G90" s="29" t="s">
        <v>63</v>
      </c>
      <c r="H90" s="23">
        <f t="shared" si="29"/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</row>
    <row r="91" spans="1:14" ht="82.8" x14ac:dyDescent="0.25">
      <c r="A91" s="31" t="s">
        <v>73</v>
      </c>
      <c r="B91" s="92" t="s">
        <v>21</v>
      </c>
      <c r="C91" s="92" t="s">
        <v>22</v>
      </c>
      <c r="D91" s="92" t="s">
        <v>23</v>
      </c>
      <c r="E91" s="92" t="s">
        <v>14</v>
      </c>
      <c r="F91" s="74" t="s">
        <v>24</v>
      </c>
      <c r="G91" s="30" t="s">
        <v>95</v>
      </c>
      <c r="H91" s="23">
        <f>SUM(J91:M91)</f>
        <v>175554.7</v>
      </c>
      <c r="I91" s="23">
        <f>SUM(I92:I102)</f>
        <v>0</v>
      </c>
      <c r="J91" s="23">
        <f t="shared" ref="J91:M91" si="31">SUM(J92:J102)</f>
        <v>0</v>
      </c>
      <c r="K91" s="23">
        <f t="shared" si="31"/>
        <v>75567.3</v>
      </c>
      <c r="L91" s="23">
        <f t="shared" si="31"/>
        <v>99987.4</v>
      </c>
      <c r="M91" s="23">
        <f t="shared" si="31"/>
        <v>0</v>
      </c>
    </row>
    <row r="92" spans="1:14" x14ac:dyDescent="0.25">
      <c r="A92" s="31"/>
      <c r="B92" s="92"/>
      <c r="C92" s="92"/>
      <c r="D92" s="92"/>
      <c r="E92" s="92"/>
      <c r="F92" s="74"/>
      <c r="G92" s="19" t="s">
        <v>25</v>
      </c>
      <c r="H92" s="23">
        <f t="shared" ref="H92:H102" si="32">SUM(J92:M92)</f>
        <v>49993.7</v>
      </c>
      <c r="I92" s="23">
        <v>0</v>
      </c>
      <c r="J92" s="23">
        <v>0</v>
      </c>
      <c r="K92" s="23">
        <v>0</v>
      </c>
      <c r="L92" s="23">
        <v>49993.7</v>
      </c>
      <c r="M92" s="23">
        <v>0</v>
      </c>
    </row>
    <row r="93" spans="1:14" x14ac:dyDescent="0.25">
      <c r="A93" s="31"/>
      <c r="B93" s="92"/>
      <c r="C93" s="92"/>
      <c r="D93" s="92"/>
      <c r="E93" s="92"/>
      <c r="F93" s="74"/>
      <c r="G93" s="19" t="s">
        <v>10</v>
      </c>
      <c r="H93" s="23">
        <f t="shared" si="32"/>
        <v>125561</v>
      </c>
      <c r="I93" s="23">
        <v>0</v>
      </c>
      <c r="J93" s="23">
        <v>0</v>
      </c>
      <c r="K93" s="23">
        <v>75567.3</v>
      </c>
      <c r="L93" s="23">
        <v>49993.7</v>
      </c>
      <c r="M93" s="23">
        <v>0</v>
      </c>
    </row>
    <row r="94" spans="1:14" ht="14.4" x14ac:dyDescent="0.25">
      <c r="A94" s="18"/>
      <c r="B94" s="93"/>
      <c r="C94" s="93"/>
      <c r="D94" s="93"/>
      <c r="E94" s="93"/>
      <c r="F94" s="72"/>
      <c r="G94" s="19" t="s">
        <v>11</v>
      </c>
      <c r="H94" s="23">
        <f t="shared" si="32"/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</row>
    <row r="95" spans="1:14" ht="14.4" x14ac:dyDescent="0.25">
      <c r="A95" s="18"/>
      <c r="B95" s="93"/>
      <c r="C95" s="93"/>
      <c r="D95" s="93"/>
      <c r="E95" s="93"/>
      <c r="F95" s="72"/>
      <c r="G95" s="19" t="s">
        <v>36</v>
      </c>
      <c r="H95" s="23">
        <f t="shared" si="32"/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</row>
    <row r="96" spans="1:14" ht="14.4" x14ac:dyDescent="0.25">
      <c r="A96" s="18"/>
      <c r="B96" s="93"/>
      <c r="C96" s="93"/>
      <c r="D96" s="93"/>
      <c r="E96" s="93"/>
      <c r="F96" s="72"/>
      <c r="G96" s="19" t="s">
        <v>37</v>
      </c>
      <c r="H96" s="23">
        <f t="shared" si="32"/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</row>
    <row r="97" spans="1:14" ht="14.4" x14ac:dyDescent="0.25">
      <c r="A97" s="18"/>
      <c r="B97" s="93"/>
      <c r="C97" s="93"/>
      <c r="D97" s="93"/>
      <c r="E97" s="93"/>
      <c r="F97" s="72"/>
      <c r="G97" s="19" t="s">
        <v>38</v>
      </c>
      <c r="H97" s="23">
        <f t="shared" si="32"/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</row>
    <row r="98" spans="1:14" ht="14.4" x14ac:dyDescent="0.25">
      <c r="A98" s="18"/>
      <c r="B98" s="93"/>
      <c r="C98" s="93"/>
      <c r="D98" s="93"/>
      <c r="E98" s="93"/>
      <c r="F98" s="72"/>
      <c r="G98" s="19" t="s">
        <v>57</v>
      </c>
      <c r="H98" s="23">
        <f t="shared" si="32"/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</row>
    <row r="99" spans="1:14" ht="14.4" x14ac:dyDescent="0.25">
      <c r="A99" s="18"/>
      <c r="B99" s="93"/>
      <c r="C99" s="93"/>
      <c r="D99" s="93"/>
      <c r="E99" s="93"/>
      <c r="F99" s="72"/>
      <c r="G99" s="19" t="s">
        <v>58</v>
      </c>
      <c r="H99" s="23">
        <f t="shared" si="32"/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</row>
    <row r="100" spans="1:14" ht="14.4" x14ac:dyDescent="0.25">
      <c r="A100" s="18"/>
      <c r="B100" s="93"/>
      <c r="C100" s="93"/>
      <c r="D100" s="93"/>
      <c r="E100" s="93"/>
      <c r="F100" s="72"/>
      <c r="G100" s="19" t="s">
        <v>61</v>
      </c>
      <c r="H100" s="23">
        <f t="shared" si="32"/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</row>
    <row r="101" spans="1:14" ht="14.4" x14ac:dyDescent="0.25">
      <c r="A101" s="18"/>
      <c r="B101" s="93"/>
      <c r="C101" s="93"/>
      <c r="D101" s="93"/>
      <c r="E101" s="93"/>
      <c r="F101" s="72"/>
      <c r="G101" s="19" t="s">
        <v>62</v>
      </c>
      <c r="H101" s="23">
        <f t="shared" si="32"/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</row>
    <row r="102" spans="1:14" ht="14.4" x14ac:dyDescent="0.25">
      <c r="A102" s="91"/>
      <c r="B102" s="22"/>
      <c r="C102" s="22"/>
      <c r="D102" s="22"/>
      <c r="E102" s="22"/>
      <c r="F102" s="73"/>
      <c r="G102" s="19" t="s">
        <v>63</v>
      </c>
      <c r="H102" s="23">
        <f t="shared" si="32"/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</row>
    <row r="103" spans="1:14" s="32" customFormat="1" ht="82.8" x14ac:dyDescent="0.25">
      <c r="A103" s="16" t="s">
        <v>74</v>
      </c>
      <c r="B103" s="62" t="s">
        <v>15</v>
      </c>
      <c r="C103" s="62" t="s">
        <v>16</v>
      </c>
      <c r="D103" s="62" t="s">
        <v>26</v>
      </c>
      <c r="E103" s="62" t="s">
        <v>14</v>
      </c>
      <c r="F103" s="76">
        <v>2014</v>
      </c>
      <c r="G103" s="17" t="s">
        <v>95</v>
      </c>
      <c r="H103" s="23">
        <f>SUM(J103:M103)</f>
        <v>11919.7</v>
      </c>
      <c r="I103" s="23">
        <f>I104+I106+I107+I108+I109+I110+I111+I112+I113+I114+I115</f>
        <v>0</v>
      </c>
      <c r="J103" s="23">
        <f t="shared" ref="J103:M103" si="33">J104+J106+J107+J108+J109+J110+J111+J112+J113+J114+J115</f>
        <v>0</v>
      </c>
      <c r="K103" s="23">
        <f t="shared" si="33"/>
        <v>0</v>
      </c>
      <c r="L103" s="23">
        <f t="shared" si="33"/>
        <v>11919.7</v>
      </c>
      <c r="M103" s="23">
        <f t="shared" si="33"/>
        <v>0</v>
      </c>
    </row>
    <row r="104" spans="1:14" s="33" customFormat="1" ht="14.4" x14ac:dyDescent="0.25">
      <c r="A104" s="93"/>
      <c r="B104" s="92"/>
      <c r="C104" s="92"/>
      <c r="D104" s="93"/>
      <c r="E104" s="92"/>
      <c r="F104" s="74"/>
      <c r="G104" s="19" t="s">
        <v>9</v>
      </c>
      <c r="H104" s="23">
        <f t="shared" ref="H104:H115" si="34">SUM(J104:M104)</f>
        <v>11919.7</v>
      </c>
      <c r="I104" s="23">
        <f t="shared" ref="I104:M104" si="35">I105</f>
        <v>0</v>
      </c>
      <c r="J104" s="23">
        <f t="shared" si="35"/>
        <v>0</v>
      </c>
      <c r="K104" s="23">
        <f t="shared" si="35"/>
        <v>0</v>
      </c>
      <c r="L104" s="23">
        <f t="shared" si="35"/>
        <v>11919.7</v>
      </c>
      <c r="M104" s="23">
        <f t="shared" si="35"/>
        <v>0</v>
      </c>
    </row>
    <row r="105" spans="1:14" ht="82.8" x14ac:dyDescent="0.25">
      <c r="A105" s="93"/>
      <c r="B105" s="92"/>
      <c r="C105" s="92"/>
      <c r="D105" s="93"/>
      <c r="E105" s="92"/>
      <c r="F105" s="74"/>
      <c r="G105" s="65" t="s">
        <v>34</v>
      </c>
      <c r="H105" s="56">
        <f t="shared" si="34"/>
        <v>11919.7</v>
      </c>
      <c r="I105" s="58">
        <v>0</v>
      </c>
      <c r="J105" s="58">
        <v>0</v>
      </c>
      <c r="K105" s="58">
        <v>0</v>
      </c>
      <c r="L105" s="58">
        <v>11919.7</v>
      </c>
      <c r="M105" s="58">
        <v>0</v>
      </c>
    </row>
    <row r="106" spans="1:14" ht="14.4" x14ac:dyDescent="0.25">
      <c r="A106" s="18"/>
      <c r="B106" s="93"/>
      <c r="C106" s="93"/>
      <c r="D106" s="93"/>
      <c r="E106" s="93"/>
      <c r="F106" s="72"/>
      <c r="G106" s="36" t="s">
        <v>29</v>
      </c>
      <c r="H106" s="23">
        <f t="shared" si="34"/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</row>
    <row r="107" spans="1:14" ht="14.4" x14ac:dyDescent="0.25">
      <c r="A107" s="18"/>
      <c r="B107" s="93"/>
      <c r="C107" s="93"/>
      <c r="D107" s="93"/>
      <c r="E107" s="93"/>
      <c r="F107" s="72"/>
      <c r="G107" s="36" t="s">
        <v>11</v>
      </c>
      <c r="H107" s="23">
        <f t="shared" si="34"/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</row>
    <row r="108" spans="1:14" ht="14.4" x14ac:dyDescent="0.25">
      <c r="A108" s="18"/>
      <c r="B108" s="93"/>
      <c r="C108" s="93"/>
      <c r="D108" s="93"/>
      <c r="E108" s="93"/>
      <c r="F108" s="72"/>
      <c r="G108" s="36" t="s">
        <v>36</v>
      </c>
      <c r="H108" s="23">
        <f t="shared" si="34"/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</row>
    <row r="109" spans="1:14" ht="14.4" x14ac:dyDescent="0.25">
      <c r="A109" s="18"/>
      <c r="B109" s="93"/>
      <c r="C109" s="93"/>
      <c r="D109" s="93"/>
      <c r="E109" s="93"/>
      <c r="F109" s="72"/>
      <c r="G109" s="36" t="s">
        <v>37</v>
      </c>
      <c r="H109" s="23">
        <f t="shared" si="34"/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</row>
    <row r="110" spans="1:14" ht="14.4" x14ac:dyDescent="0.25">
      <c r="A110" s="18"/>
      <c r="B110" s="93"/>
      <c r="C110" s="93"/>
      <c r="D110" s="93"/>
      <c r="E110" s="93"/>
      <c r="F110" s="72"/>
      <c r="G110" s="36" t="s">
        <v>38</v>
      </c>
      <c r="H110" s="23">
        <f t="shared" si="34"/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</row>
    <row r="111" spans="1:14" ht="14.4" x14ac:dyDescent="0.25">
      <c r="A111" s="18"/>
      <c r="B111" s="93"/>
      <c r="C111" s="93"/>
      <c r="D111" s="93"/>
      <c r="E111" s="93"/>
      <c r="F111" s="72"/>
      <c r="G111" s="36" t="s">
        <v>57</v>
      </c>
      <c r="H111" s="23">
        <f t="shared" si="34"/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</row>
    <row r="112" spans="1:14" ht="14.4" x14ac:dyDescent="0.25">
      <c r="A112" s="18"/>
      <c r="B112" s="93"/>
      <c r="C112" s="93"/>
      <c r="D112" s="93"/>
      <c r="E112" s="93"/>
      <c r="F112" s="72"/>
      <c r="G112" s="36" t="s">
        <v>58</v>
      </c>
      <c r="H112" s="23">
        <f t="shared" si="34"/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</row>
    <row r="113" spans="1:14" ht="14.4" x14ac:dyDescent="0.25">
      <c r="A113" s="18"/>
      <c r="B113" s="93"/>
      <c r="C113" s="93"/>
      <c r="D113" s="93"/>
      <c r="E113" s="93"/>
      <c r="F113" s="72"/>
      <c r="G113" s="36" t="s">
        <v>61</v>
      </c>
      <c r="H113" s="23">
        <f t="shared" si="34"/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</row>
    <row r="114" spans="1:14" ht="14.4" x14ac:dyDescent="0.25">
      <c r="A114" s="18"/>
      <c r="B114" s="93"/>
      <c r="C114" s="93"/>
      <c r="D114" s="93"/>
      <c r="E114" s="93"/>
      <c r="F114" s="72"/>
      <c r="G114" s="36" t="s">
        <v>62</v>
      </c>
      <c r="H114" s="23">
        <f t="shared" si="34"/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4">
        <v>0</v>
      </c>
    </row>
    <row r="115" spans="1:14" ht="14.4" x14ac:dyDescent="0.25">
      <c r="A115" s="21"/>
      <c r="B115" s="22"/>
      <c r="C115" s="22"/>
      <c r="D115" s="22"/>
      <c r="E115" s="22"/>
      <c r="F115" s="73"/>
      <c r="G115" s="36" t="s">
        <v>63</v>
      </c>
      <c r="H115" s="23">
        <f t="shared" si="34"/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</row>
    <row r="116" spans="1:14" ht="82.8" x14ac:dyDescent="0.25">
      <c r="A116" s="129" t="s">
        <v>75</v>
      </c>
      <c r="B116" s="92" t="s">
        <v>15</v>
      </c>
      <c r="C116" s="92" t="s">
        <v>16</v>
      </c>
      <c r="D116" s="92" t="s">
        <v>27</v>
      </c>
      <c r="E116" s="130" t="s">
        <v>14</v>
      </c>
      <c r="F116" s="100">
        <v>2014</v>
      </c>
      <c r="G116" s="17" t="s">
        <v>95</v>
      </c>
      <c r="H116" s="23">
        <f>SUM(J116:M116)</f>
        <v>11005.8</v>
      </c>
      <c r="I116" s="23">
        <f>I117+I119+I120+I121+I122+I123+I124+I125+I126+I127+I128</f>
        <v>0</v>
      </c>
      <c r="J116" s="23">
        <f t="shared" ref="J116:M116" si="36">J117+J119+J120+J121+J122+J123+J124+J125+J126+J127+J128</f>
        <v>0</v>
      </c>
      <c r="K116" s="23">
        <f t="shared" si="36"/>
        <v>0</v>
      </c>
      <c r="L116" s="23">
        <f t="shared" si="36"/>
        <v>11005.8</v>
      </c>
      <c r="M116" s="23">
        <f t="shared" si="36"/>
        <v>0</v>
      </c>
    </row>
    <row r="117" spans="1:14" x14ac:dyDescent="0.25">
      <c r="A117" s="129"/>
      <c r="B117" s="130"/>
      <c r="C117" s="130"/>
      <c r="D117" s="130"/>
      <c r="E117" s="130"/>
      <c r="F117" s="100"/>
      <c r="G117" s="19" t="s">
        <v>9</v>
      </c>
      <c r="H117" s="23">
        <f>SUM(J117:M117)</f>
        <v>11005.8</v>
      </c>
      <c r="I117" s="23">
        <v>0</v>
      </c>
      <c r="J117" s="23">
        <v>0</v>
      </c>
      <c r="K117" s="23">
        <v>0</v>
      </c>
      <c r="L117" s="23">
        <v>11005.8</v>
      </c>
      <c r="M117" s="23">
        <v>0</v>
      </c>
    </row>
    <row r="118" spans="1:14" ht="82.8" x14ac:dyDescent="0.25">
      <c r="A118" s="129"/>
      <c r="B118" s="130"/>
      <c r="C118" s="130"/>
      <c r="D118" s="130"/>
      <c r="E118" s="130"/>
      <c r="F118" s="100"/>
      <c r="G118" s="35" t="s">
        <v>35</v>
      </c>
      <c r="H118" s="56">
        <f>SUM(J118:M118)</f>
        <v>11005.8</v>
      </c>
      <c r="I118" s="56">
        <v>0</v>
      </c>
      <c r="J118" s="56">
        <v>0</v>
      </c>
      <c r="K118" s="56">
        <v>0</v>
      </c>
      <c r="L118" s="56">
        <v>11005.8</v>
      </c>
      <c r="M118" s="56">
        <v>0</v>
      </c>
    </row>
    <row r="119" spans="1:14" ht="14.4" x14ac:dyDescent="0.25">
      <c r="A119" s="18"/>
      <c r="B119" s="93"/>
      <c r="C119" s="93"/>
      <c r="D119" s="93"/>
      <c r="E119" s="93"/>
      <c r="F119" s="72"/>
      <c r="G119" s="19" t="s">
        <v>29</v>
      </c>
      <c r="H119" s="23">
        <f t="shared" ref="H119:H128" si="37">SUM(J119:M119)</f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</row>
    <row r="120" spans="1:14" ht="14.4" x14ac:dyDescent="0.25">
      <c r="A120" s="18"/>
      <c r="B120" s="93"/>
      <c r="C120" s="93"/>
      <c r="D120" s="93"/>
      <c r="E120" s="93"/>
      <c r="F120" s="72"/>
      <c r="G120" s="19" t="s">
        <v>11</v>
      </c>
      <c r="H120" s="23">
        <f>SUM(J120:M120)</f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</row>
    <row r="121" spans="1:14" ht="14.4" x14ac:dyDescent="0.25">
      <c r="A121" s="18"/>
      <c r="B121" s="93"/>
      <c r="C121" s="93"/>
      <c r="D121" s="93"/>
      <c r="E121" s="93"/>
      <c r="F121" s="72"/>
      <c r="G121" s="19" t="s">
        <v>36</v>
      </c>
      <c r="H121" s="23">
        <f t="shared" si="37"/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</row>
    <row r="122" spans="1:14" ht="14.4" x14ac:dyDescent="0.25">
      <c r="A122" s="18"/>
      <c r="B122" s="93"/>
      <c r="C122" s="93"/>
      <c r="D122" s="93"/>
      <c r="E122" s="93"/>
      <c r="F122" s="72"/>
      <c r="G122" s="19" t="s">
        <v>37</v>
      </c>
      <c r="H122" s="23">
        <f t="shared" si="37"/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</row>
    <row r="123" spans="1:14" ht="14.4" x14ac:dyDescent="0.25">
      <c r="A123" s="18"/>
      <c r="B123" s="93"/>
      <c r="C123" s="93"/>
      <c r="D123" s="93"/>
      <c r="E123" s="93"/>
      <c r="F123" s="72"/>
      <c r="G123" s="19" t="s">
        <v>38</v>
      </c>
      <c r="H123" s="23">
        <f t="shared" si="37"/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</row>
    <row r="124" spans="1:14" ht="14.4" x14ac:dyDescent="0.25">
      <c r="A124" s="91"/>
      <c r="B124" s="22"/>
      <c r="C124" s="22"/>
      <c r="D124" s="22"/>
      <c r="E124" s="22"/>
      <c r="F124" s="73"/>
      <c r="G124" s="19" t="s">
        <v>57</v>
      </c>
      <c r="H124" s="23">
        <f t="shared" si="37"/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</row>
    <row r="125" spans="1:14" ht="14.4" x14ac:dyDescent="0.25">
      <c r="A125" s="18"/>
      <c r="B125" s="93"/>
      <c r="C125" s="93"/>
      <c r="D125" s="93"/>
      <c r="E125" s="93"/>
      <c r="F125" s="72"/>
      <c r="G125" s="19" t="s">
        <v>58</v>
      </c>
      <c r="H125" s="23">
        <f t="shared" si="37"/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</row>
    <row r="126" spans="1:14" ht="14.4" x14ac:dyDescent="0.25">
      <c r="A126" s="18"/>
      <c r="B126" s="93"/>
      <c r="C126" s="93"/>
      <c r="D126" s="93"/>
      <c r="E126" s="93"/>
      <c r="F126" s="72"/>
      <c r="G126" s="19" t="s">
        <v>61</v>
      </c>
      <c r="H126" s="23">
        <f t="shared" si="37"/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</row>
    <row r="127" spans="1:14" ht="14.4" x14ac:dyDescent="0.25">
      <c r="A127" s="18"/>
      <c r="B127" s="93"/>
      <c r="C127" s="93"/>
      <c r="D127" s="93"/>
      <c r="E127" s="93"/>
      <c r="F127" s="72"/>
      <c r="G127" s="19" t="s">
        <v>62</v>
      </c>
      <c r="H127" s="23">
        <f t="shared" si="37"/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</row>
    <row r="128" spans="1:14" ht="14.4" x14ac:dyDescent="0.25">
      <c r="A128" s="91"/>
      <c r="B128" s="73"/>
      <c r="C128" s="73"/>
      <c r="D128" s="73"/>
      <c r="E128" s="73"/>
      <c r="F128" s="73"/>
      <c r="G128" s="19" t="s">
        <v>63</v>
      </c>
      <c r="H128" s="23">
        <f t="shared" si="37"/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</row>
    <row r="129" spans="1:13" ht="82.8" x14ac:dyDescent="0.25">
      <c r="A129" s="113" t="s">
        <v>81</v>
      </c>
      <c r="B129" s="100" t="s">
        <v>49</v>
      </c>
      <c r="C129" s="100"/>
      <c r="D129" s="110">
        <v>1396</v>
      </c>
      <c r="E129" s="100" t="s">
        <v>87</v>
      </c>
      <c r="F129" s="100">
        <v>2018</v>
      </c>
      <c r="G129" s="12" t="s">
        <v>95</v>
      </c>
      <c r="H129" s="23">
        <f>SUM(J129:M129)</f>
        <v>1396</v>
      </c>
      <c r="I129" s="23">
        <f>SUM(I130:I140)</f>
        <v>1396</v>
      </c>
      <c r="J129" s="23">
        <f t="shared" ref="J129:M129" si="38">SUM(J130:J140)</f>
        <v>0</v>
      </c>
      <c r="K129" s="23">
        <f t="shared" si="38"/>
        <v>0</v>
      </c>
      <c r="L129" s="23">
        <f t="shared" si="38"/>
        <v>1396</v>
      </c>
      <c r="M129" s="23">
        <f t="shared" si="38"/>
        <v>0</v>
      </c>
    </row>
    <row r="130" spans="1:13" x14ac:dyDescent="0.25">
      <c r="A130" s="113"/>
      <c r="B130" s="100"/>
      <c r="C130" s="100"/>
      <c r="D130" s="110"/>
      <c r="E130" s="100"/>
      <c r="F130" s="100"/>
      <c r="G130" s="14" t="s">
        <v>25</v>
      </c>
      <c r="H130" s="23">
        <f t="shared" ref="H130:H140" si="39">SUM(J130:M130)</f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</row>
    <row r="131" spans="1:13" x14ac:dyDescent="0.25">
      <c r="A131" s="113"/>
      <c r="B131" s="100"/>
      <c r="C131" s="100"/>
      <c r="D131" s="110"/>
      <c r="E131" s="100"/>
      <c r="F131" s="100"/>
      <c r="G131" s="14" t="s">
        <v>29</v>
      </c>
      <c r="H131" s="23">
        <f t="shared" si="39"/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</row>
    <row r="132" spans="1:13" x14ac:dyDescent="0.25">
      <c r="A132" s="113"/>
      <c r="B132" s="100"/>
      <c r="C132" s="100"/>
      <c r="D132" s="110"/>
      <c r="E132" s="100"/>
      <c r="F132" s="100"/>
      <c r="G132" s="14" t="s">
        <v>11</v>
      </c>
      <c r="H132" s="23">
        <f t="shared" si="39"/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</row>
    <row r="133" spans="1:13" x14ac:dyDescent="0.25">
      <c r="A133" s="113"/>
      <c r="B133" s="100"/>
      <c r="C133" s="100"/>
      <c r="D133" s="100"/>
      <c r="E133" s="100"/>
      <c r="F133" s="100"/>
      <c r="G133" s="14" t="s">
        <v>36</v>
      </c>
      <c r="H133" s="23">
        <f t="shared" si="39"/>
        <v>1396</v>
      </c>
      <c r="I133" s="23">
        <v>1396</v>
      </c>
      <c r="J133" s="23">
        <v>0</v>
      </c>
      <c r="K133" s="23">
        <v>0</v>
      </c>
      <c r="L133" s="23">
        <v>1396</v>
      </c>
      <c r="M133" s="23">
        <v>0</v>
      </c>
    </row>
    <row r="134" spans="1:13" x14ac:dyDescent="0.25">
      <c r="A134" s="111"/>
      <c r="B134" s="98"/>
      <c r="C134" s="98"/>
      <c r="D134" s="98"/>
      <c r="E134" s="98"/>
      <c r="F134" s="98"/>
      <c r="G134" s="14" t="s">
        <v>37</v>
      </c>
      <c r="H134" s="23">
        <f t="shared" si="39"/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</row>
    <row r="135" spans="1:13" x14ac:dyDescent="0.25">
      <c r="A135" s="111"/>
      <c r="B135" s="98"/>
      <c r="C135" s="98"/>
      <c r="D135" s="98"/>
      <c r="E135" s="98"/>
      <c r="F135" s="98"/>
      <c r="G135" s="14" t="s">
        <v>38</v>
      </c>
      <c r="H135" s="23">
        <f t="shared" si="39"/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</row>
    <row r="136" spans="1:13" x14ac:dyDescent="0.25">
      <c r="A136" s="111"/>
      <c r="B136" s="98"/>
      <c r="C136" s="98"/>
      <c r="D136" s="98"/>
      <c r="E136" s="98"/>
      <c r="F136" s="98"/>
      <c r="G136" s="14" t="s">
        <v>57</v>
      </c>
      <c r="H136" s="23">
        <f t="shared" si="39"/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</row>
    <row r="137" spans="1:13" x14ac:dyDescent="0.25">
      <c r="A137" s="111"/>
      <c r="B137" s="98"/>
      <c r="C137" s="98"/>
      <c r="D137" s="98"/>
      <c r="E137" s="98"/>
      <c r="F137" s="98"/>
      <c r="G137" s="14" t="s">
        <v>58</v>
      </c>
      <c r="H137" s="23">
        <f t="shared" si="39"/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</row>
    <row r="138" spans="1:13" x14ac:dyDescent="0.25">
      <c r="A138" s="111"/>
      <c r="B138" s="98"/>
      <c r="C138" s="98"/>
      <c r="D138" s="98"/>
      <c r="E138" s="98"/>
      <c r="F138" s="98"/>
      <c r="G138" s="14" t="s">
        <v>61</v>
      </c>
      <c r="H138" s="23">
        <f t="shared" si="39"/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</row>
    <row r="139" spans="1:13" x14ac:dyDescent="0.25">
      <c r="A139" s="111"/>
      <c r="B139" s="98"/>
      <c r="C139" s="98"/>
      <c r="D139" s="98"/>
      <c r="E139" s="98"/>
      <c r="F139" s="98"/>
      <c r="G139" s="14" t="s">
        <v>62</v>
      </c>
      <c r="H139" s="23">
        <f t="shared" si="39"/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</row>
    <row r="140" spans="1:13" x14ac:dyDescent="0.25">
      <c r="A140" s="112"/>
      <c r="B140" s="99"/>
      <c r="C140" s="99"/>
      <c r="D140" s="99"/>
      <c r="E140" s="99"/>
      <c r="F140" s="99"/>
      <c r="G140" s="14" t="s">
        <v>63</v>
      </c>
      <c r="H140" s="23">
        <f t="shared" si="39"/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</row>
    <row r="141" spans="1:13" ht="82.8" x14ac:dyDescent="0.25">
      <c r="A141" s="101" t="s">
        <v>76</v>
      </c>
      <c r="B141" s="104" t="s">
        <v>49</v>
      </c>
      <c r="C141" s="104" t="s">
        <v>48</v>
      </c>
      <c r="D141" s="116">
        <v>16756.3</v>
      </c>
      <c r="E141" s="104" t="s">
        <v>44</v>
      </c>
      <c r="F141" s="104">
        <v>2018</v>
      </c>
      <c r="G141" s="12" t="s">
        <v>95</v>
      </c>
      <c r="H141" s="23">
        <f>SUM(J141:M141)</f>
        <v>904.8</v>
      </c>
      <c r="I141" s="23">
        <f>SUM(I142:I152)</f>
        <v>904.8</v>
      </c>
      <c r="J141" s="23">
        <f t="shared" ref="J141:M141" si="40">SUM(J142:J152)</f>
        <v>0</v>
      </c>
      <c r="K141" s="23">
        <f t="shared" si="40"/>
        <v>0</v>
      </c>
      <c r="L141" s="23">
        <f t="shared" si="40"/>
        <v>904.8</v>
      </c>
      <c r="M141" s="23">
        <f t="shared" si="40"/>
        <v>0</v>
      </c>
    </row>
    <row r="142" spans="1:13" x14ac:dyDescent="0.25">
      <c r="A142" s="111"/>
      <c r="B142" s="98"/>
      <c r="C142" s="98"/>
      <c r="D142" s="98"/>
      <c r="E142" s="98"/>
      <c r="F142" s="98"/>
      <c r="G142" s="14" t="s">
        <v>25</v>
      </c>
      <c r="H142" s="23">
        <f>SUM(J142:M142)</f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</row>
    <row r="143" spans="1:13" x14ac:dyDescent="0.25">
      <c r="A143" s="111"/>
      <c r="B143" s="98"/>
      <c r="C143" s="98"/>
      <c r="D143" s="98"/>
      <c r="E143" s="98"/>
      <c r="F143" s="98"/>
      <c r="G143" s="14" t="s">
        <v>29</v>
      </c>
      <c r="H143" s="23">
        <f t="shared" ref="H143:H152" si="41">SUM(J143:M143)</f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</row>
    <row r="144" spans="1:13" x14ac:dyDescent="0.25">
      <c r="A144" s="111"/>
      <c r="B144" s="98"/>
      <c r="C144" s="98"/>
      <c r="D144" s="98"/>
      <c r="E144" s="98"/>
      <c r="F144" s="98"/>
      <c r="G144" s="14" t="s">
        <v>11</v>
      </c>
      <c r="H144" s="23">
        <f t="shared" si="41"/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</row>
    <row r="145" spans="1:14" x14ac:dyDescent="0.25">
      <c r="A145" s="111"/>
      <c r="B145" s="98"/>
      <c r="C145" s="98"/>
      <c r="D145" s="98"/>
      <c r="E145" s="98"/>
      <c r="F145" s="98"/>
      <c r="G145" s="14" t="s">
        <v>36</v>
      </c>
      <c r="H145" s="23">
        <f t="shared" si="41"/>
        <v>904.8</v>
      </c>
      <c r="I145" s="23">
        <f>L145</f>
        <v>904.8</v>
      </c>
      <c r="J145" s="23">
        <v>0</v>
      </c>
      <c r="K145" s="23">
        <v>0</v>
      </c>
      <c r="L145" s="23">
        <f>630+274.8</f>
        <v>904.8</v>
      </c>
      <c r="M145" s="56">
        <v>0</v>
      </c>
    </row>
    <row r="146" spans="1:14" x14ac:dyDescent="0.25">
      <c r="A146" s="111"/>
      <c r="B146" s="98"/>
      <c r="C146" s="98"/>
      <c r="D146" s="98"/>
      <c r="E146" s="98"/>
      <c r="F146" s="98"/>
      <c r="G146" s="14" t="s">
        <v>37</v>
      </c>
      <c r="H146" s="23">
        <f>SUM(J146:M146)</f>
        <v>0</v>
      </c>
      <c r="I146" s="23">
        <f t="shared" ref="I146:N146" si="42">K146+L146+M146+N146</f>
        <v>0</v>
      </c>
      <c r="J146" s="23">
        <f t="shared" si="42"/>
        <v>0</v>
      </c>
      <c r="K146" s="23">
        <v>0</v>
      </c>
      <c r="L146" s="23">
        <v>0</v>
      </c>
      <c r="M146" s="23">
        <v>0</v>
      </c>
      <c r="N146" s="23">
        <f t="shared" si="42"/>
        <v>0</v>
      </c>
    </row>
    <row r="147" spans="1:14" x14ac:dyDescent="0.25">
      <c r="A147" s="111"/>
      <c r="B147" s="98"/>
      <c r="C147" s="98"/>
      <c r="D147" s="98"/>
      <c r="E147" s="98"/>
      <c r="F147" s="98"/>
      <c r="G147" s="14" t="s">
        <v>38</v>
      </c>
      <c r="H147" s="23">
        <f t="shared" si="41"/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</row>
    <row r="148" spans="1:14" x14ac:dyDescent="0.25">
      <c r="A148" s="111"/>
      <c r="B148" s="98"/>
      <c r="C148" s="98"/>
      <c r="D148" s="98"/>
      <c r="E148" s="98"/>
      <c r="F148" s="98"/>
      <c r="G148" s="14" t="s">
        <v>57</v>
      </c>
      <c r="H148" s="23">
        <f t="shared" si="41"/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</row>
    <row r="149" spans="1:14" x14ac:dyDescent="0.25">
      <c r="A149" s="111"/>
      <c r="B149" s="98"/>
      <c r="C149" s="98"/>
      <c r="D149" s="98"/>
      <c r="E149" s="98"/>
      <c r="F149" s="98"/>
      <c r="G149" s="14" t="s">
        <v>58</v>
      </c>
      <c r="H149" s="23">
        <f t="shared" si="41"/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</row>
    <row r="150" spans="1:14" x14ac:dyDescent="0.25">
      <c r="A150" s="111"/>
      <c r="B150" s="98"/>
      <c r="C150" s="98"/>
      <c r="D150" s="98"/>
      <c r="E150" s="98"/>
      <c r="F150" s="98"/>
      <c r="G150" s="14" t="s">
        <v>61</v>
      </c>
      <c r="H150" s="23">
        <f t="shared" si="41"/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</row>
    <row r="151" spans="1:14" x14ac:dyDescent="0.25">
      <c r="A151" s="111"/>
      <c r="B151" s="98"/>
      <c r="C151" s="98"/>
      <c r="D151" s="98"/>
      <c r="E151" s="98"/>
      <c r="F151" s="98"/>
      <c r="G151" s="14" t="s">
        <v>62</v>
      </c>
      <c r="H151" s="23">
        <f t="shared" si="41"/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</row>
    <row r="152" spans="1:14" x14ac:dyDescent="0.25">
      <c r="A152" s="112"/>
      <c r="B152" s="99"/>
      <c r="C152" s="99"/>
      <c r="D152" s="99"/>
      <c r="E152" s="99"/>
      <c r="F152" s="99"/>
      <c r="G152" s="14" t="s">
        <v>63</v>
      </c>
      <c r="H152" s="23">
        <f t="shared" si="41"/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</row>
    <row r="153" spans="1:14" ht="82.8" x14ac:dyDescent="0.25">
      <c r="A153" s="16" t="s">
        <v>77</v>
      </c>
      <c r="B153" s="62" t="s">
        <v>55</v>
      </c>
      <c r="C153" s="62" t="s">
        <v>48</v>
      </c>
      <c r="D153" s="24">
        <v>25995.5</v>
      </c>
      <c r="E153" s="62" t="s">
        <v>44</v>
      </c>
      <c r="F153" s="76" t="s">
        <v>59</v>
      </c>
      <c r="G153" s="17" t="s">
        <v>95</v>
      </c>
      <c r="H153" s="23">
        <f>SUM(J153:M153)</f>
        <v>1165.0999999999999</v>
      </c>
      <c r="I153" s="23">
        <f>SUM(I154:I164)</f>
        <v>1165.0999999999999</v>
      </c>
      <c r="J153" s="23">
        <f t="shared" ref="J153:M153" si="43">SUM(J154:J164)</f>
        <v>0</v>
      </c>
      <c r="K153" s="23">
        <f t="shared" si="43"/>
        <v>0</v>
      </c>
      <c r="L153" s="23">
        <f t="shared" si="43"/>
        <v>1165.0999999999999</v>
      </c>
      <c r="M153" s="23">
        <f t="shared" si="43"/>
        <v>0</v>
      </c>
    </row>
    <row r="154" spans="1:14" ht="14.4" x14ac:dyDescent="0.25">
      <c r="A154" s="18"/>
      <c r="B154" s="93"/>
      <c r="C154" s="93"/>
      <c r="D154" s="93"/>
      <c r="E154" s="93"/>
      <c r="F154" s="72"/>
      <c r="G154" s="19" t="s">
        <v>25</v>
      </c>
      <c r="H154" s="23">
        <f t="shared" ref="H154:H164" si="44">SUM(J154:M154)</f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</row>
    <row r="155" spans="1:14" ht="14.4" x14ac:dyDescent="0.25">
      <c r="A155" s="18"/>
      <c r="B155" s="93"/>
      <c r="C155" s="93"/>
      <c r="D155" s="93"/>
      <c r="E155" s="93"/>
      <c r="F155" s="72"/>
      <c r="G155" s="36" t="s">
        <v>29</v>
      </c>
      <c r="H155" s="23">
        <f t="shared" si="44"/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</row>
    <row r="156" spans="1:14" ht="14.4" x14ac:dyDescent="0.25">
      <c r="A156" s="18"/>
      <c r="B156" s="93"/>
      <c r="C156" s="93"/>
      <c r="D156" s="131"/>
      <c r="E156" s="131"/>
      <c r="F156" s="72"/>
      <c r="G156" s="19" t="s">
        <v>11</v>
      </c>
      <c r="H156" s="23">
        <f t="shared" si="44"/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</row>
    <row r="157" spans="1:14" x14ac:dyDescent="0.25">
      <c r="A157" s="131"/>
      <c r="B157" s="131"/>
      <c r="C157" s="131"/>
      <c r="D157" s="131"/>
      <c r="E157" s="131"/>
      <c r="F157" s="98"/>
      <c r="G157" s="19" t="s">
        <v>36</v>
      </c>
      <c r="H157" s="23">
        <f>SUM(J157:M157)</f>
        <v>995.5</v>
      </c>
      <c r="I157" s="23">
        <f>L157</f>
        <v>995.5</v>
      </c>
      <c r="J157" s="23">
        <v>0</v>
      </c>
      <c r="K157" s="23">
        <v>0</v>
      </c>
      <c r="L157" s="23">
        <v>995.5</v>
      </c>
      <c r="M157" s="23">
        <v>0</v>
      </c>
    </row>
    <row r="158" spans="1:14" x14ac:dyDescent="0.25">
      <c r="A158" s="131"/>
      <c r="B158" s="131"/>
      <c r="C158" s="131"/>
      <c r="D158" s="131"/>
      <c r="E158" s="131"/>
      <c r="F158" s="98"/>
      <c r="G158" s="19" t="s">
        <v>56</v>
      </c>
      <c r="H158" s="23">
        <f>SUM(J158:M158)</f>
        <v>169.6</v>
      </c>
      <c r="I158" s="23">
        <f>L158</f>
        <v>169.6</v>
      </c>
      <c r="J158" s="23">
        <v>0</v>
      </c>
      <c r="K158" s="23">
        <v>0</v>
      </c>
      <c r="L158" s="23">
        <v>169.6</v>
      </c>
      <c r="M158" s="23">
        <v>0</v>
      </c>
    </row>
    <row r="159" spans="1:14" ht="14.4" x14ac:dyDescent="0.25">
      <c r="A159" s="18"/>
      <c r="B159" s="93"/>
      <c r="C159" s="93"/>
      <c r="D159" s="131"/>
      <c r="E159" s="93"/>
      <c r="F159" s="72"/>
      <c r="G159" s="19" t="s">
        <v>38</v>
      </c>
      <c r="H159" s="23">
        <f t="shared" si="44"/>
        <v>0</v>
      </c>
      <c r="I159" s="23">
        <f t="shared" ref="I159:M159" si="45">K159+L159+M159+N159</f>
        <v>0</v>
      </c>
      <c r="J159" s="23">
        <f t="shared" si="45"/>
        <v>0</v>
      </c>
      <c r="K159" s="23">
        <f t="shared" si="45"/>
        <v>0</v>
      </c>
      <c r="L159" s="23">
        <f t="shared" si="45"/>
        <v>0</v>
      </c>
      <c r="M159" s="23">
        <f t="shared" si="45"/>
        <v>0</v>
      </c>
    </row>
    <row r="160" spans="1:14" ht="14.4" x14ac:dyDescent="0.25">
      <c r="A160" s="18"/>
      <c r="B160" s="93"/>
      <c r="C160" s="93"/>
      <c r="D160" s="93"/>
      <c r="E160" s="93"/>
      <c r="F160" s="72"/>
      <c r="G160" s="19" t="s">
        <v>57</v>
      </c>
      <c r="H160" s="23">
        <f t="shared" si="44"/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</row>
    <row r="161" spans="1:14" ht="14.4" x14ac:dyDescent="0.25">
      <c r="A161" s="18"/>
      <c r="B161" s="93"/>
      <c r="C161" s="93"/>
      <c r="D161" s="93"/>
      <c r="E161" s="93"/>
      <c r="F161" s="72"/>
      <c r="G161" s="19" t="s">
        <v>58</v>
      </c>
      <c r="H161" s="23">
        <f t="shared" si="44"/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</row>
    <row r="162" spans="1:14" ht="14.4" x14ac:dyDescent="0.25">
      <c r="A162" s="18"/>
      <c r="B162" s="93"/>
      <c r="C162" s="93"/>
      <c r="D162" s="93"/>
      <c r="E162" s="93"/>
      <c r="F162" s="72"/>
      <c r="G162" s="19" t="s">
        <v>61</v>
      </c>
      <c r="H162" s="23">
        <f t="shared" si="44"/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</row>
    <row r="163" spans="1:14" ht="14.4" x14ac:dyDescent="0.25">
      <c r="A163" s="18"/>
      <c r="B163" s="93"/>
      <c r="C163" s="93"/>
      <c r="D163" s="93"/>
      <c r="E163" s="93"/>
      <c r="F163" s="72"/>
      <c r="G163" s="19" t="s">
        <v>62</v>
      </c>
      <c r="H163" s="23">
        <f t="shared" si="44"/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</row>
    <row r="164" spans="1:14" ht="14.4" x14ac:dyDescent="0.25">
      <c r="A164" s="21"/>
      <c r="B164" s="22"/>
      <c r="C164" s="22"/>
      <c r="D164" s="22"/>
      <c r="E164" s="22"/>
      <c r="F164" s="73"/>
      <c r="G164" s="19" t="s">
        <v>63</v>
      </c>
      <c r="H164" s="23">
        <f t="shared" si="44"/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</row>
    <row r="165" spans="1:14" ht="82.8" x14ac:dyDescent="0.25">
      <c r="A165" s="113" t="s">
        <v>78</v>
      </c>
      <c r="B165" s="100" t="s">
        <v>49</v>
      </c>
      <c r="C165" s="100" t="s">
        <v>48</v>
      </c>
      <c r="D165" s="117">
        <v>16756.3</v>
      </c>
      <c r="E165" s="100" t="s">
        <v>44</v>
      </c>
      <c r="F165" s="100">
        <v>2018</v>
      </c>
      <c r="G165" s="12" t="s">
        <v>95</v>
      </c>
      <c r="H165" s="23">
        <f>SUM(J165:M165)</f>
        <v>910</v>
      </c>
      <c r="I165" s="23">
        <f>SUM(I166:I176)</f>
        <v>910</v>
      </c>
      <c r="J165" s="23">
        <f t="shared" ref="J165:M165" si="46">SUM(J166:J176)</f>
        <v>0</v>
      </c>
      <c r="K165" s="23">
        <f t="shared" si="46"/>
        <v>0</v>
      </c>
      <c r="L165" s="23">
        <f t="shared" si="46"/>
        <v>910</v>
      </c>
      <c r="M165" s="23">
        <f t="shared" si="46"/>
        <v>0</v>
      </c>
      <c r="N165" s="23">
        <f t="shared" ref="N165" si="47">N169</f>
        <v>0</v>
      </c>
    </row>
    <row r="166" spans="1:14" x14ac:dyDescent="0.25">
      <c r="A166" s="113"/>
      <c r="B166" s="100"/>
      <c r="C166" s="100"/>
      <c r="D166" s="117"/>
      <c r="E166" s="100"/>
      <c r="F166" s="100"/>
      <c r="G166" s="14" t="s">
        <v>25</v>
      </c>
      <c r="H166" s="23">
        <f t="shared" ref="H166:H176" si="48">SUM(J166:M166)</f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</row>
    <row r="167" spans="1:14" x14ac:dyDescent="0.25">
      <c r="A167" s="113"/>
      <c r="B167" s="100"/>
      <c r="C167" s="100"/>
      <c r="D167" s="117"/>
      <c r="E167" s="100"/>
      <c r="F167" s="100"/>
      <c r="G167" s="14" t="s">
        <v>29</v>
      </c>
      <c r="H167" s="23">
        <f t="shared" si="48"/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</row>
    <row r="168" spans="1:14" x14ac:dyDescent="0.25">
      <c r="A168" s="113"/>
      <c r="B168" s="100"/>
      <c r="C168" s="100"/>
      <c r="D168" s="117"/>
      <c r="E168" s="100"/>
      <c r="F168" s="100"/>
      <c r="G168" s="14" t="s">
        <v>11</v>
      </c>
      <c r="H168" s="23">
        <f t="shared" si="48"/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</row>
    <row r="169" spans="1:14" x14ac:dyDescent="0.25">
      <c r="A169" s="113"/>
      <c r="B169" s="100"/>
      <c r="C169" s="100"/>
      <c r="D169" s="117"/>
      <c r="E169" s="100"/>
      <c r="F169" s="100"/>
      <c r="G169" s="14" t="s">
        <v>36</v>
      </c>
      <c r="H169" s="23">
        <f t="shared" si="48"/>
        <v>910</v>
      </c>
      <c r="I169" s="23">
        <f>L169</f>
        <v>910</v>
      </c>
      <c r="J169" s="23">
        <v>0</v>
      </c>
      <c r="K169" s="23">
        <v>0</v>
      </c>
      <c r="L169" s="23">
        <f>634.8+275.2</f>
        <v>910</v>
      </c>
      <c r="M169" s="23">
        <v>0</v>
      </c>
    </row>
    <row r="170" spans="1:14" x14ac:dyDescent="0.25">
      <c r="A170" s="111"/>
      <c r="B170" s="98"/>
      <c r="C170" s="98"/>
      <c r="D170" s="98"/>
      <c r="E170" s="98"/>
      <c r="F170" s="100"/>
      <c r="G170" s="14" t="s">
        <v>37</v>
      </c>
      <c r="H170" s="23">
        <f t="shared" si="48"/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</row>
    <row r="171" spans="1:14" x14ac:dyDescent="0.25">
      <c r="A171" s="111"/>
      <c r="B171" s="98"/>
      <c r="C171" s="98"/>
      <c r="D171" s="98"/>
      <c r="E171" s="98"/>
      <c r="F171" s="100"/>
      <c r="G171" s="14" t="s">
        <v>38</v>
      </c>
      <c r="H171" s="23">
        <f t="shared" si="48"/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</row>
    <row r="172" spans="1:14" x14ac:dyDescent="0.25">
      <c r="A172" s="111"/>
      <c r="B172" s="98"/>
      <c r="C172" s="98"/>
      <c r="D172" s="98"/>
      <c r="E172" s="98"/>
      <c r="F172" s="98"/>
      <c r="G172" s="14" t="s">
        <v>57</v>
      </c>
      <c r="H172" s="23">
        <f t="shared" si="48"/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</row>
    <row r="173" spans="1:14" x14ac:dyDescent="0.25">
      <c r="A173" s="111"/>
      <c r="B173" s="98"/>
      <c r="C173" s="98"/>
      <c r="D173" s="98"/>
      <c r="E173" s="98"/>
      <c r="F173" s="98"/>
      <c r="G173" s="14" t="s">
        <v>58</v>
      </c>
      <c r="H173" s="23">
        <f t="shared" si="48"/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</row>
    <row r="174" spans="1:14" x14ac:dyDescent="0.25">
      <c r="A174" s="111"/>
      <c r="B174" s="98"/>
      <c r="C174" s="98"/>
      <c r="D174" s="98"/>
      <c r="E174" s="98"/>
      <c r="F174" s="98"/>
      <c r="G174" s="14" t="s">
        <v>61</v>
      </c>
      <c r="H174" s="23">
        <f t="shared" si="48"/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</row>
    <row r="175" spans="1:14" x14ac:dyDescent="0.25">
      <c r="A175" s="111"/>
      <c r="B175" s="98"/>
      <c r="C175" s="98"/>
      <c r="D175" s="98"/>
      <c r="E175" s="98"/>
      <c r="F175" s="98"/>
      <c r="G175" s="14" t="s">
        <v>62</v>
      </c>
      <c r="H175" s="23">
        <f t="shared" si="48"/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</row>
    <row r="176" spans="1:14" x14ac:dyDescent="0.25">
      <c r="A176" s="111"/>
      <c r="B176" s="98"/>
      <c r="C176" s="98"/>
      <c r="D176" s="98"/>
      <c r="E176" s="98"/>
      <c r="F176" s="98"/>
      <c r="G176" s="14" t="s">
        <v>63</v>
      </c>
      <c r="H176" s="23">
        <f t="shared" si="48"/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</row>
    <row r="177" spans="1:13" ht="82.8" x14ac:dyDescent="0.25">
      <c r="A177" s="16" t="s">
        <v>79</v>
      </c>
      <c r="B177" s="62" t="s">
        <v>49</v>
      </c>
      <c r="C177" s="62" t="s">
        <v>50</v>
      </c>
      <c r="D177" s="24">
        <v>26293.8</v>
      </c>
      <c r="E177" s="62" t="s">
        <v>44</v>
      </c>
      <c r="F177" s="76">
        <v>2018</v>
      </c>
      <c r="G177" s="17" t="s">
        <v>95</v>
      </c>
      <c r="H177" s="23">
        <f>SUM(J177:M177)</f>
        <v>1000</v>
      </c>
      <c r="I177" s="23">
        <f>SUM(I178:I188)</f>
        <v>1000</v>
      </c>
      <c r="J177" s="23">
        <f t="shared" ref="J177:M177" si="49">SUM(J178:J188)</f>
        <v>0</v>
      </c>
      <c r="K177" s="23">
        <f t="shared" si="49"/>
        <v>0</v>
      </c>
      <c r="L177" s="23">
        <f t="shared" si="49"/>
        <v>1000</v>
      </c>
      <c r="M177" s="23">
        <f t="shared" si="49"/>
        <v>0</v>
      </c>
    </row>
    <row r="178" spans="1:13" x14ac:dyDescent="0.25">
      <c r="A178" s="15"/>
      <c r="B178" s="66"/>
      <c r="C178" s="66"/>
      <c r="D178" s="67"/>
      <c r="E178" s="66"/>
      <c r="F178" s="13"/>
      <c r="G178" s="36" t="s">
        <v>25</v>
      </c>
      <c r="H178" s="23">
        <f t="shared" ref="H178:H188" si="50">SUM(J178:M178)</f>
        <v>0</v>
      </c>
      <c r="I178" s="34">
        <v>0</v>
      </c>
      <c r="J178" s="34">
        <v>0</v>
      </c>
      <c r="K178" s="34">
        <v>0</v>
      </c>
      <c r="L178" s="34">
        <v>0</v>
      </c>
      <c r="M178" s="34">
        <v>0</v>
      </c>
    </row>
    <row r="179" spans="1:13" x14ac:dyDescent="0.25">
      <c r="A179" s="16"/>
      <c r="B179" s="76"/>
      <c r="C179" s="62"/>
      <c r="D179" s="24"/>
      <c r="E179" s="62"/>
      <c r="F179" s="76"/>
      <c r="G179" s="36" t="s">
        <v>29</v>
      </c>
      <c r="H179" s="23">
        <f t="shared" si="50"/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</row>
    <row r="180" spans="1:13" x14ac:dyDescent="0.25">
      <c r="A180" s="31"/>
      <c r="B180" s="74"/>
      <c r="C180" s="92"/>
      <c r="D180" s="37"/>
      <c r="E180" s="92"/>
      <c r="F180" s="74"/>
      <c r="G180" s="36" t="s">
        <v>11</v>
      </c>
      <c r="H180" s="23">
        <f t="shared" si="50"/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</row>
    <row r="181" spans="1:13" x14ac:dyDescent="0.25">
      <c r="A181" s="31"/>
      <c r="B181" s="74"/>
      <c r="C181" s="92"/>
      <c r="D181" s="92"/>
      <c r="E181" s="92"/>
      <c r="F181" s="74"/>
      <c r="G181" s="36" t="s">
        <v>36</v>
      </c>
      <c r="H181" s="23">
        <f t="shared" si="50"/>
        <v>1000</v>
      </c>
      <c r="I181" s="34">
        <v>1000</v>
      </c>
      <c r="J181" s="34">
        <v>0</v>
      </c>
      <c r="K181" s="34">
        <v>0</v>
      </c>
      <c r="L181" s="34">
        <v>1000</v>
      </c>
      <c r="M181" s="34">
        <v>0</v>
      </c>
    </row>
    <row r="182" spans="1:13" x14ac:dyDescent="0.25">
      <c r="A182" s="31"/>
      <c r="B182" s="74"/>
      <c r="C182" s="92"/>
      <c r="D182" s="92"/>
      <c r="E182" s="92"/>
      <c r="F182" s="74"/>
      <c r="G182" s="19" t="s">
        <v>37</v>
      </c>
      <c r="H182" s="23">
        <f t="shared" si="50"/>
        <v>0</v>
      </c>
      <c r="I182" s="23">
        <f t="shared" ref="I182:M182" si="51">K182+L182+M182</f>
        <v>0</v>
      </c>
      <c r="J182" s="23">
        <f t="shared" si="51"/>
        <v>0</v>
      </c>
      <c r="K182" s="23">
        <f t="shared" si="51"/>
        <v>0</v>
      </c>
      <c r="L182" s="23">
        <f t="shared" si="51"/>
        <v>0</v>
      </c>
      <c r="M182" s="23">
        <f t="shared" si="51"/>
        <v>0</v>
      </c>
    </row>
    <row r="183" spans="1:13" ht="14.4" x14ac:dyDescent="0.25">
      <c r="A183" s="18"/>
      <c r="B183" s="72"/>
      <c r="C183" s="93"/>
      <c r="D183" s="93"/>
      <c r="E183" s="93"/>
      <c r="F183" s="72"/>
      <c r="G183" s="19" t="s">
        <v>38</v>
      </c>
      <c r="H183" s="23">
        <f t="shared" si="50"/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</row>
    <row r="184" spans="1:13" ht="14.4" x14ac:dyDescent="0.25">
      <c r="A184" s="18"/>
      <c r="B184" s="72"/>
      <c r="C184" s="93"/>
      <c r="D184" s="93"/>
      <c r="E184" s="93"/>
      <c r="F184" s="72"/>
      <c r="G184" s="19" t="s">
        <v>57</v>
      </c>
      <c r="H184" s="23">
        <f t="shared" si="50"/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</row>
    <row r="185" spans="1:13" ht="14.4" x14ac:dyDescent="0.25">
      <c r="A185" s="18"/>
      <c r="B185" s="72"/>
      <c r="C185" s="93"/>
      <c r="D185" s="93"/>
      <c r="E185" s="93"/>
      <c r="F185" s="72"/>
      <c r="G185" s="19" t="s">
        <v>58</v>
      </c>
      <c r="H185" s="23">
        <f t="shared" si="50"/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</row>
    <row r="186" spans="1:13" ht="14.4" x14ac:dyDescent="0.25">
      <c r="A186" s="18"/>
      <c r="B186" s="72"/>
      <c r="C186" s="93"/>
      <c r="D186" s="93"/>
      <c r="E186" s="93"/>
      <c r="F186" s="72"/>
      <c r="G186" s="19" t="s">
        <v>61</v>
      </c>
      <c r="H186" s="23">
        <f t="shared" si="50"/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</row>
    <row r="187" spans="1:13" ht="14.4" x14ac:dyDescent="0.25">
      <c r="A187" s="18"/>
      <c r="B187" s="72"/>
      <c r="C187" s="93"/>
      <c r="D187" s="93"/>
      <c r="E187" s="93"/>
      <c r="F187" s="72"/>
      <c r="G187" s="19" t="s">
        <v>62</v>
      </c>
      <c r="H187" s="23">
        <f t="shared" si="50"/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</row>
    <row r="188" spans="1:13" ht="14.4" x14ac:dyDescent="0.25">
      <c r="A188" s="21"/>
      <c r="B188" s="73"/>
      <c r="C188" s="22"/>
      <c r="D188" s="22"/>
      <c r="E188" s="22"/>
      <c r="F188" s="73"/>
      <c r="G188" s="19" t="s">
        <v>63</v>
      </c>
      <c r="H188" s="23">
        <f t="shared" si="50"/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</row>
    <row r="189" spans="1:13" ht="93" hidden="1" customHeight="1" x14ac:dyDescent="0.25">
      <c r="A189" s="31" t="s">
        <v>107</v>
      </c>
      <c r="B189" s="92" t="s">
        <v>21</v>
      </c>
      <c r="C189" s="92" t="s">
        <v>105</v>
      </c>
      <c r="D189" s="37">
        <v>134609.53200000001</v>
      </c>
      <c r="E189" s="92" t="s">
        <v>106</v>
      </c>
      <c r="F189" s="74">
        <v>2021</v>
      </c>
      <c r="G189" s="17" t="s">
        <v>95</v>
      </c>
      <c r="H189" s="23">
        <f>SUM(J189:M189)</f>
        <v>0</v>
      </c>
      <c r="I189" s="23">
        <f>SUM(I190:I200)</f>
        <v>0</v>
      </c>
      <c r="J189" s="23">
        <f t="shared" ref="J189:M189" si="52">SUM(J190:J200)</f>
        <v>0</v>
      </c>
      <c r="K189" s="23">
        <f t="shared" si="52"/>
        <v>0</v>
      </c>
      <c r="L189" s="23">
        <f t="shared" si="52"/>
        <v>0</v>
      </c>
      <c r="M189" s="23">
        <f t="shared" si="52"/>
        <v>0</v>
      </c>
    </row>
    <row r="190" spans="1:13" ht="14.4" hidden="1" x14ac:dyDescent="0.25">
      <c r="A190" s="31"/>
      <c r="B190" s="92"/>
      <c r="C190" s="92"/>
      <c r="D190" s="37"/>
      <c r="E190" s="92"/>
      <c r="F190" s="74"/>
      <c r="G190" s="36" t="s">
        <v>25</v>
      </c>
      <c r="H190" s="23">
        <f t="shared" ref="H190:H200" si="53">SUM(J190:M190)</f>
        <v>0</v>
      </c>
      <c r="I190" s="34">
        <v>0</v>
      </c>
      <c r="J190" s="34">
        <v>0</v>
      </c>
      <c r="K190" s="34">
        <v>0</v>
      </c>
      <c r="L190" s="34">
        <v>0</v>
      </c>
      <c r="M190" s="34">
        <v>0</v>
      </c>
    </row>
    <row r="191" spans="1:13" ht="14.4" hidden="1" x14ac:dyDescent="0.25">
      <c r="A191" s="31"/>
      <c r="B191" s="92"/>
      <c r="C191" s="92"/>
      <c r="D191" s="37"/>
      <c r="E191" s="92"/>
      <c r="F191" s="74"/>
      <c r="G191" s="36" t="s">
        <v>29</v>
      </c>
      <c r="H191" s="23">
        <f t="shared" si="53"/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</row>
    <row r="192" spans="1:13" ht="14.4" hidden="1" x14ac:dyDescent="0.25">
      <c r="A192" s="31"/>
      <c r="B192" s="92"/>
      <c r="C192" s="92"/>
      <c r="D192" s="37"/>
      <c r="E192" s="92"/>
      <c r="F192" s="74"/>
      <c r="G192" s="36" t="s">
        <v>11</v>
      </c>
      <c r="H192" s="23">
        <f t="shared" si="53"/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</row>
    <row r="193" spans="1:15" ht="14.4" hidden="1" x14ac:dyDescent="0.25">
      <c r="A193" s="31"/>
      <c r="B193" s="92"/>
      <c r="C193" s="92"/>
      <c r="D193" s="92"/>
      <c r="E193" s="92"/>
      <c r="F193" s="74"/>
      <c r="G193" s="36" t="s">
        <v>36</v>
      </c>
      <c r="H193" s="23">
        <f t="shared" si="53"/>
        <v>0</v>
      </c>
      <c r="I193" s="34">
        <v>0</v>
      </c>
      <c r="J193" s="34">
        <v>0</v>
      </c>
      <c r="K193" s="34">
        <v>0</v>
      </c>
      <c r="L193" s="34">
        <v>0</v>
      </c>
      <c r="M193" s="34">
        <v>0</v>
      </c>
    </row>
    <row r="194" spans="1:15" ht="14.4" hidden="1" x14ac:dyDescent="0.25">
      <c r="A194" s="31"/>
      <c r="B194" s="92"/>
      <c r="C194" s="92"/>
      <c r="D194" s="92"/>
      <c r="E194" s="92"/>
      <c r="F194" s="74"/>
      <c r="G194" s="19" t="s">
        <v>37</v>
      </c>
      <c r="H194" s="23">
        <f t="shared" si="53"/>
        <v>0</v>
      </c>
      <c r="I194" s="23">
        <f t="shared" ref="I194" si="54">K194+L194+M194</f>
        <v>0</v>
      </c>
      <c r="J194" s="23">
        <f t="shared" ref="J194" si="55">L194+M194+N194</f>
        <v>0</v>
      </c>
      <c r="K194" s="23">
        <f t="shared" ref="K194" si="56">M194+N194+O194</f>
        <v>0</v>
      </c>
      <c r="L194" s="23">
        <f t="shared" ref="L194" si="57">N194+O194+P194</f>
        <v>0</v>
      </c>
      <c r="M194" s="23">
        <f t="shared" ref="M194" si="58">O194+P194+Q194</f>
        <v>0</v>
      </c>
    </row>
    <row r="195" spans="1:15" ht="15" hidden="1" x14ac:dyDescent="0.25">
      <c r="A195" s="18"/>
      <c r="B195" s="93"/>
      <c r="C195" s="93"/>
      <c r="D195" s="93"/>
      <c r="E195" s="93"/>
      <c r="F195" s="72"/>
      <c r="G195" s="19" t="s">
        <v>38</v>
      </c>
      <c r="H195" s="23">
        <f t="shared" si="53"/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</row>
    <row r="196" spans="1:15" ht="15" hidden="1" x14ac:dyDescent="0.25">
      <c r="A196" s="18"/>
      <c r="B196" s="93"/>
      <c r="C196" s="93"/>
      <c r="D196" s="93"/>
      <c r="E196" s="93"/>
      <c r="F196" s="72"/>
      <c r="G196" s="19" t="s">
        <v>57</v>
      </c>
      <c r="H196" s="23">
        <f t="shared" si="53"/>
        <v>0</v>
      </c>
      <c r="I196" s="23"/>
      <c r="J196" s="23">
        <v>0</v>
      </c>
      <c r="K196" s="23">
        <v>0</v>
      </c>
      <c r="L196" s="23"/>
      <c r="M196" s="23">
        <v>0</v>
      </c>
    </row>
    <row r="197" spans="1:15" ht="15" hidden="1" x14ac:dyDescent="0.25">
      <c r="A197" s="90"/>
      <c r="B197" s="72"/>
      <c r="C197" s="72"/>
      <c r="D197" s="72"/>
      <c r="E197" s="72"/>
      <c r="F197" s="72"/>
      <c r="G197" s="19" t="s">
        <v>58</v>
      </c>
      <c r="H197" s="23">
        <f t="shared" si="53"/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</row>
    <row r="198" spans="1:15" ht="15" hidden="1" x14ac:dyDescent="0.25">
      <c r="A198" s="18"/>
      <c r="B198" s="93"/>
      <c r="C198" s="93"/>
      <c r="D198" s="93"/>
      <c r="E198" s="93"/>
      <c r="F198" s="72"/>
      <c r="G198" s="19" t="s">
        <v>61</v>
      </c>
      <c r="H198" s="23">
        <f t="shared" si="53"/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</row>
    <row r="199" spans="1:15" ht="15" hidden="1" x14ac:dyDescent="0.25">
      <c r="A199" s="18"/>
      <c r="B199" s="93"/>
      <c r="C199" s="93"/>
      <c r="D199" s="93"/>
      <c r="E199" s="93"/>
      <c r="F199" s="72"/>
      <c r="G199" s="19" t="s">
        <v>62</v>
      </c>
      <c r="H199" s="23">
        <f t="shared" si="53"/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</row>
    <row r="200" spans="1:15" ht="15" hidden="1" x14ac:dyDescent="0.25">
      <c r="A200" s="18"/>
      <c r="B200" s="93"/>
      <c r="C200" s="93"/>
      <c r="D200" s="93"/>
      <c r="E200" s="93"/>
      <c r="F200" s="72"/>
      <c r="G200" s="19" t="s">
        <v>63</v>
      </c>
      <c r="H200" s="23">
        <f t="shared" si="53"/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</row>
    <row r="201" spans="1:15" ht="100.8" hidden="1" x14ac:dyDescent="0.25">
      <c r="A201" s="16" t="s">
        <v>101</v>
      </c>
      <c r="B201" s="62" t="s">
        <v>30</v>
      </c>
      <c r="C201" s="62" t="s">
        <v>31</v>
      </c>
      <c r="D201" s="62" t="s">
        <v>32</v>
      </c>
      <c r="E201" s="62" t="s">
        <v>14</v>
      </c>
      <c r="F201" s="76" t="s">
        <v>39</v>
      </c>
      <c r="G201" s="17" t="s">
        <v>96</v>
      </c>
      <c r="H201" s="23">
        <f>SUM(J201:M201)</f>
        <v>322.60000000000002</v>
      </c>
      <c r="I201" s="23">
        <f>I202+I204+I205+I206+I207+I208+I209+I210+I211+I212+I213+I214</f>
        <v>0</v>
      </c>
      <c r="J201" s="23">
        <f t="shared" ref="J201:N201" si="59">J202+J204+J205+J206+J207+J208+J209+J210+J211+J212+J213+J214</f>
        <v>0</v>
      </c>
      <c r="K201" s="23">
        <f t="shared" si="59"/>
        <v>0</v>
      </c>
      <c r="L201" s="23">
        <f t="shared" si="59"/>
        <v>322.60000000000002</v>
      </c>
      <c r="M201" s="23">
        <f t="shared" si="59"/>
        <v>0</v>
      </c>
      <c r="N201" s="38">
        <f t="shared" si="59"/>
        <v>0</v>
      </c>
      <c r="O201" s="39"/>
    </row>
    <row r="202" spans="1:15" ht="14.4" hidden="1" x14ac:dyDescent="0.25">
      <c r="A202" s="31"/>
      <c r="B202" s="92"/>
      <c r="C202" s="92"/>
      <c r="D202" s="92"/>
      <c r="E202" s="92"/>
      <c r="F202" s="74"/>
      <c r="G202" s="19" t="s">
        <v>9</v>
      </c>
      <c r="H202" s="23">
        <f t="shared" ref="H202:H214" si="60">SUM(J202:M202)</f>
        <v>322.60000000000002</v>
      </c>
      <c r="I202" s="23">
        <f t="shared" ref="I202:M202" si="61">I203</f>
        <v>0</v>
      </c>
      <c r="J202" s="23">
        <f t="shared" si="61"/>
        <v>0</v>
      </c>
      <c r="K202" s="23">
        <f t="shared" si="61"/>
        <v>0</v>
      </c>
      <c r="L202" s="23">
        <f>L203</f>
        <v>322.60000000000002</v>
      </c>
      <c r="M202" s="23">
        <f t="shared" si="61"/>
        <v>0</v>
      </c>
    </row>
    <row r="203" spans="1:15" ht="72" hidden="1" x14ac:dyDescent="0.25">
      <c r="A203" s="31"/>
      <c r="B203" s="92"/>
      <c r="C203" s="92"/>
      <c r="D203" s="92"/>
      <c r="E203" s="92"/>
      <c r="F203" s="74"/>
      <c r="G203" s="20" t="s">
        <v>35</v>
      </c>
      <c r="H203" s="56">
        <f t="shared" si="60"/>
        <v>322.60000000000002</v>
      </c>
      <c r="I203" s="56">
        <v>0</v>
      </c>
      <c r="J203" s="56">
        <v>0</v>
      </c>
      <c r="K203" s="56">
        <v>0</v>
      </c>
      <c r="L203" s="56">
        <v>322.60000000000002</v>
      </c>
      <c r="M203" s="56">
        <v>0</v>
      </c>
    </row>
    <row r="204" spans="1:15" ht="15" hidden="1" x14ac:dyDescent="0.25">
      <c r="A204" s="18"/>
      <c r="B204" s="93"/>
      <c r="C204" s="93"/>
      <c r="D204" s="93"/>
      <c r="E204" s="93"/>
      <c r="F204" s="72"/>
      <c r="G204" s="19" t="s">
        <v>29</v>
      </c>
      <c r="H204" s="23">
        <f t="shared" si="60"/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</row>
    <row r="205" spans="1:15" ht="15" hidden="1" x14ac:dyDescent="0.25">
      <c r="A205" s="18"/>
      <c r="B205" s="93"/>
      <c r="C205" s="93"/>
      <c r="D205" s="93"/>
      <c r="E205" s="93"/>
      <c r="F205" s="72"/>
      <c r="G205" s="19" t="s">
        <v>11</v>
      </c>
      <c r="H205" s="23">
        <f t="shared" si="60"/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</row>
    <row r="206" spans="1:15" ht="15" hidden="1" x14ac:dyDescent="0.25">
      <c r="A206" s="18"/>
      <c r="B206" s="93"/>
      <c r="C206" s="93"/>
      <c r="D206" s="93"/>
      <c r="E206" s="93"/>
      <c r="F206" s="72"/>
      <c r="G206" s="19" t="s">
        <v>36</v>
      </c>
      <c r="H206" s="23">
        <f t="shared" si="60"/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</row>
    <row r="207" spans="1:15" ht="15" hidden="1" x14ac:dyDescent="0.25">
      <c r="A207" s="18"/>
      <c r="B207" s="93"/>
      <c r="C207" s="93"/>
      <c r="D207" s="93"/>
      <c r="E207" s="93"/>
      <c r="F207" s="72"/>
      <c r="G207" s="19" t="s">
        <v>38</v>
      </c>
      <c r="H207" s="23">
        <f t="shared" si="60"/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</row>
    <row r="208" spans="1:15" ht="15" hidden="1" x14ac:dyDescent="0.25">
      <c r="A208" s="18"/>
      <c r="B208" s="93"/>
      <c r="C208" s="93"/>
      <c r="D208" s="93"/>
      <c r="E208" s="93"/>
      <c r="F208" s="72"/>
      <c r="G208" s="19" t="s">
        <v>37</v>
      </c>
      <c r="H208" s="23">
        <f t="shared" si="60"/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</row>
    <row r="209" spans="1:14" ht="15" hidden="1" x14ac:dyDescent="0.25">
      <c r="A209" s="18"/>
      <c r="B209" s="93"/>
      <c r="C209" s="93"/>
      <c r="D209" s="93"/>
      <c r="E209" s="93"/>
      <c r="F209" s="72"/>
      <c r="G209" s="19" t="s">
        <v>38</v>
      </c>
      <c r="H209" s="23">
        <f t="shared" si="60"/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</row>
    <row r="210" spans="1:14" ht="15" hidden="1" x14ac:dyDescent="0.25">
      <c r="A210" s="21"/>
      <c r="B210" s="22"/>
      <c r="C210" s="22"/>
      <c r="D210" s="22"/>
      <c r="E210" s="22"/>
      <c r="F210" s="73"/>
      <c r="G210" s="19" t="s">
        <v>66</v>
      </c>
      <c r="H210" s="23">
        <f t="shared" si="60"/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</row>
    <row r="211" spans="1:14" ht="15" hidden="1" x14ac:dyDescent="0.25">
      <c r="A211" s="40"/>
      <c r="B211" s="41"/>
      <c r="C211" s="41"/>
      <c r="D211" s="93"/>
      <c r="E211" s="93"/>
      <c r="F211" s="72"/>
      <c r="G211" s="19" t="s">
        <v>58</v>
      </c>
      <c r="H211" s="23">
        <f t="shared" si="60"/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</row>
    <row r="212" spans="1:14" ht="15" hidden="1" x14ac:dyDescent="0.25">
      <c r="A212" s="18"/>
      <c r="B212" s="93"/>
      <c r="C212" s="93"/>
      <c r="D212" s="93"/>
      <c r="E212" s="93"/>
      <c r="F212" s="72"/>
      <c r="G212" s="19" t="s">
        <v>61</v>
      </c>
      <c r="H212" s="23">
        <f t="shared" si="60"/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</row>
    <row r="213" spans="1:14" ht="15" hidden="1" x14ac:dyDescent="0.25">
      <c r="A213" s="18"/>
      <c r="B213" s="93"/>
      <c r="C213" s="93"/>
      <c r="D213" s="93"/>
      <c r="E213" s="93"/>
      <c r="F213" s="72"/>
      <c r="G213" s="19" t="s">
        <v>62</v>
      </c>
      <c r="H213" s="23">
        <f t="shared" si="60"/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</row>
    <row r="214" spans="1:14" ht="15" hidden="1" x14ac:dyDescent="0.25">
      <c r="A214" s="21"/>
      <c r="B214" s="22"/>
      <c r="C214" s="22"/>
      <c r="D214" s="22"/>
      <c r="E214" s="22"/>
      <c r="F214" s="73"/>
      <c r="G214" s="19" t="s">
        <v>63</v>
      </c>
      <c r="H214" s="23">
        <f t="shared" si="60"/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</row>
    <row r="215" spans="1:14" ht="96.6" x14ac:dyDescent="0.25">
      <c r="A215" s="31" t="s">
        <v>97</v>
      </c>
      <c r="B215" s="92" t="s">
        <v>49</v>
      </c>
      <c r="C215" s="92" t="s">
        <v>42</v>
      </c>
      <c r="D215" s="37">
        <v>1556740.8</v>
      </c>
      <c r="E215" s="92" t="s">
        <v>43</v>
      </c>
      <c r="F215" s="74" t="s">
        <v>67</v>
      </c>
      <c r="G215" s="17" t="s">
        <v>96</v>
      </c>
      <c r="H215" s="23">
        <f>SUM(J215:M215)</f>
        <v>22443</v>
      </c>
      <c r="I215" s="23">
        <f>SUM(I216:I228)</f>
        <v>22443</v>
      </c>
      <c r="J215" s="23">
        <f t="shared" ref="J215:M215" si="62">SUM(J216:J228)</f>
        <v>0</v>
      </c>
      <c r="K215" s="23">
        <f t="shared" si="62"/>
        <v>0</v>
      </c>
      <c r="L215" s="23">
        <f t="shared" si="62"/>
        <v>22443</v>
      </c>
      <c r="M215" s="23">
        <f t="shared" si="62"/>
        <v>0</v>
      </c>
      <c r="N215" s="42"/>
    </row>
    <row r="216" spans="1:14" ht="14.4" x14ac:dyDescent="0.25">
      <c r="A216" s="18"/>
      <c r="B216" s="93"/>
      <c r="C216" s="93"/>
      <c r="D216" s="93"/>
      <c r="E216" s="93"/>
      <c r="F216" s="72"/>
      <c r="G216" s="19" t="s">
        <v>25</v>
      </c>
      <c r="H216" s="23">
        <f t="shared" ref="H216:I228" si="63">SUM(J216:M216)</f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42"/>
    </row>
    <row r="217" spans="1:14" ht="14.4" x14ac:dyDescent="0.25">
      <c r="A217" s="18"/>
      <c r="B217" s="93"/>
      <c r="C217" s="93"/>
      <c r="D217" s="93"/>
      <c r="E217" s="93"/>
      <c r="F217" s="72"/>
      <c r="G217" s="19" t="s">
        <v>29</v>
      </c>
      <c r="H217" s="23">
        <f t="shared" si="63"/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42"/>
    </row>
    <row r="218" spans="1:14" ht="14.4" x14ac:dyDescent="0.25">
      <c r="A218" s="18"/>
      <c r="B218" s="93"/>
      <c r="C218" s="93"/>
      <c r="D218" s="93"/>
      <c r="E218" s="93"/>
      <c r="F218" s="72"/>
      <c r="G218" s="19" t="s">
        <v>11</v>
      </c>
      <c r="H218" s="23">
        <f t="shared" si="63"/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42"/>
    </row>
    <row r="219" spans="1:14" ht="14.4" x14ac:dyDescent="0.25">
      <c r="A219" s="18"/>
      <c r="B219" s="93"/>
      <c r="C219" s="93"/>
      <c r="D219" s="93"/>
      <c r="E219" s="93"/>
      <c r="F219" s="72"/>
      <c r="G219" s="19" t="s">
        <v>36</v>
      </c>
      <c r="H219" s="23">
        <f t="shared" si="63"/>
        <v>12040</v>
      </c>
      <c r="I219" s="23">
        <f>21464.3-9674.3+1100-900+50</f>
        <v>12040</v>
      </c>
      <c r="J219" s="23">
        <v>0</v>
      </c>
      <c r="K219" s="23">
        <v>0</v>
      </c>
      <c r="L219" s="23">
        <v>12040</v>
      </c>
      <c r="M219" s="23">
        <v>0</v>
      </c>
      <c r="N219" s="42"/>
    </row>
    <row r="220" spans="1:14" ht="14.4" x14ac:dyDescent="0.25">
      <c r="A220" s="93"/>
      <c r="B220" s="93"/>
      <c r="C220" s="93"/>
      <c r="D220" s="93"/>
      <c r="E220" s="93"/>
      <c r="F220" s="72"/>
      <c r="G220" s="19" t="s">
        <v>37</v>
      </c>
      <c r="H220" s="23">
        <f t="shared" si="63"/>
        <v>10403</v>
      </c>
      <c r="I220" s="23">
        <f t="shared" si="63"/>
        <v>10403</v>
      </c>
      <c r="J220" s="23">
        <v>0</v>
      </c>
      <c r="K220" s="23">
        <v>0</v>
      </c>
      <c r="L220" s="23">
        <v>10403</v>
      </c>
      <c r="M220" s="23">
        <v>0</v>
      </c>
      <c r="N220" s="42"/>
    </row>
    <row r="221" spans="1:14" ht="14.4" x14ac:dyDescent="0.25">
      <c r="A221" s="93"/>
      <c r="B221" s="93"/>
      <c r="C221" s="93"/>
      <c r="D221" s="93"/>
      <c r="E221" s="93"/>
      <c r="F221" s="72"/>
      <c r="G221" s="19" t="s">
        <v>38</v>
      </c>
      <c r="H221" s="23">
        <f t="shared" si="63"/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42"/>
    </row>
    <row r="222" spans="1:14" ht="14.4" x14ac:dyDescent="0.25">
      <c r="A222" s="90"/>
      <c r="B222" s="72"/>
      <c r="C222" s="43"/>
      <c r="D222" s="72"/>
      <c r="E222" s="72"/>
      <c r="F222" s="72"/>
      <c r="G222" s="19" t="s">
        <v>37</v>
      </c>
      <c r="H222" s="23">
        <f t="shared" si="63"/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42"/>
    </row>
    <row r="223" spans="1:14" ht="14.4" x14ac:dyDescent="0.25">
      <c r="A223" s="18"/>
      <c r="B223" s="93"/>
      <c r="C223" s="93"/>
      <c r="D223" s="93"/>
      <c r="E223" s="93"/>
      <c r="F223" s="72"/>
      <c r="G223" s="36" t="s">
        <v>38</v>
      </c>
      <c r="H223" s="23">
        <f t="shared" si="63"/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42"/>
    </row>
    <row r="224" spans="1:14" ht="14.4" x14ac:dyDescent="0.25">
      <c r="A224" s="18"/>
      <c r="B224" s="93"/>
      <c r="C224" s="93"/>
      <c r="D224" s="93"/>
      <c r="E224" s="93"/>
      <c r="F224" s="72"/>
      <c r="G224" s="19" t="s">
        <v>66</v>
      </c>
      <c r="H224" s="23">
        <f t="shared" si="63"/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42"/>
    </row>
    <row r="225" spans="1:14" ht="14.4" x14ac:dyDescent="0.25">
      <c r="A225" s="18"/>
      <c r="B225" s="93"/>
      <c r="C225" s="93"/>
      <c r="D225" s="93"/>
      <c r="E225" s="93"/>
      <c r="F225" s="72"/>
      <c r="G225" s="19" t="s">
        <v>58</v>
      </c>
      <c r="H225" s="23">
        <f t="shared" si="63"/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42"/>
    </row>
    <row r="226" spans="1:14" ht="14.4" x14ac:dyDescent="0.25">
      <c r="A226" s="18"/>
      <c r="B226" s="93"/>
      <c r="C226" s="98"/>
      <c r="D226" s="93"/>
      <c r="E226" s="93"/>
      <c r="F226" s="72"/>
      <c r="G226" s="19" t="s">
        <v>61</v>
      </c>
      <c r="H226" s="23">
        <f t="shared" si="63"/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42"/>
    </row>
    <row r="227" spans="1:14" x14ac:dyDescent="0.25">
      <c r="A227" s="98"/>
      <c r="B227" s="32"/>
      <c r="C227" s="98"/>
      <c r="D227" s="98"/>
      <c r="E227" s="98"/>
      <c r="F227" s="98"/>
      <c r="G227" s="19" t="s">
        <v>62</v>
      </c>
      <c r="H227" s="23">
        <f t="shared" si="63"/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42"/>
    </row>
    <row r="228" spans="1:14" ht="14.4" x14ac:dyDescent="0.25">
      <c r="A228" s="99"/>
      <c r="B228" s="22"/>
      <c r="C228" s="99"/>
      <c r="D228" s="99"/>
      <c r="E228" s="99"/>
      <c r="F228" s="99"/>
      <c r="G228" s="19" t="s">
        <v>63</v>
      </c>
      <c r="H228" s="23">
        <f t="shared" si="63"/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42"/>
    </row>
    <row r="229" spans="1:14" ht="96.6" x14ac:dyDescent="0.25">
      <c r="A229" s="75" t="s">
        <v>98</v>
      </c>
      <c r="B229" s="76"/>
      <c r="C229" s="76"/>
      <c r="D229" s="79"/>
      <c r="E229" s="76"/>
      <c r="F229" s="76"/>
      <c r="G229" s="17" t="s">
        <v>96</v>
      </c>
      <c r="H229" s="23">
        <f>SUM(J229:M229)</f>
        <v>410787.39999999997</v>
      </c>
      <c r="I229" s="23">
        <f>SUM(I230:I240)</f>
        <v>0</v>
      </c>
      <c r="J229" s="23">
        <f t="shared" ref="J229:M229" si="64">SUM(J230:J240)</f>
        <v>0</v>
      </c>
      <c r="K229" s="23">
        <f t="shared" si="64"/>
        <v>390247.8</v>
      </c>
      <c r="L229" s="23">
        <f t="shared" si="64"/>
        <v>20539.599999999999</v>
      </c>
      <c r="M229" s="23">
        <f t="shared" si="64"/>
        <v>0</v>
      </c>
    </row>
    <row r="230" spans="1:14" x14ac:dyDescent="0.25">
      <c r="A230" s="81"/>
      <c r="B230" s="74"/>
      <c r="C230" s="74"/>
      <c r="D230" s="80"/>
      <c r="E230" s="74"/>
      <c r="F230" s="74"/>
      <c r="G230" s="19" t="s">
        <v>25</v>
      </c>
      <c r="H230" s="23">
        <f>SUM(J230:M230)</f>
        <v>0</v>
      </c>
      <c r="I230" s="23">
        <f>I242</f>
        <v>0</v>
      </c>
      <c r="J230" s="23">
        <f>J242</f>
        <v>0</v>
      </c>
      <c r="K230" s="23">
        <f t="shared" ref="K230:M230" si="65">K242</f>
        <v>0</v>
      </c>
      <c r="L230" s="23">
        <f t="shared" si="65"/>
        <v>0</v>
      </c>
      <c r="M230" s="23">
        <f t="shared" si="65"/>
        <v>0</v>
      </c>
    </row>
    <row r="231" spans="1:14" x14ac:dyDescent="0.25">
      <c r="A231" s="81"/>
      <c r="B231" s="74"/>
      <c r="C231" s="74"/>
      <c r="D231" s="80"/>
      <c r="E231" s="74"/>
      <c r="F231" s="74"/>
      <c r="G231" s="19" t="s">
        <v>29</v>
      </c>
      <c r="H231" s="23">
        <f t="shared" ref="H231:H240" si="66">SUM(J231:M231)</f>
        <v>0</v>
      </c>
      <c r="I231" s="23">
        <f t="shared" ref="I231:M231" si="67">I243</f>
        <v>0</v>
      </c>
      <c r="J231" s="23">
        <f t="shared" si="67"/>
        <v>0</v>
      </c>
      <c r="K231" s="23">
        <f t="shared" si="67"/>
        <v>0</v>
      </c>
      <c r="L231" s="23">
        <f t="shared" si="67"/>
        <v>0</v>
      </c>
      <c r="M231" s="23">
        <f t="shared" si="67"/>
        <v>0</v>
      </c>
    </row>
    <row r="232" spans="1:14" x14ac:dyDescent="0.25">
      <c r="A232" s="15"/>
      <c r="B232" s="13"/>
      <c r="C232" s="13"/>
      <c r="D232" s="13"/>
      <c r="E232" s="13"/>
      <c r="F232" s="13"/>
      <c r="G232" s="19" t="s">
        <v>11</v>
      </c>
      <c r="H232" s="23">
        <f t="shared" si="66"/>
        <v>0</v>
      </c>
      <c r="I232" s="23">
        <f t="shared" ref="I232:M232" si="68">I244</f>
        <v>0</v>
      </c>
      <c r="J232" s="23">
        <f t="shared" si="68"/>
        <v>0</v>
      </c>
      <c r="K232" s="23">
        <f t="shared" si="68"/>
        <v>0</v>
      </c>
      <c r="L232" s="23">
        <f t="shared" si="68"/>
        <v>0</v>
      </c>
      <c r="M232" s="23">
        <f t="shared" si="68"/>
        <v>0</v>
      </c>
    </row>
    <row r="233" spans="1:14" x14ac:dyDescent="0.25">
      <c r="A233" s="16"/>
      <c r="B233" s="62"/>
      <c r="C233" s="62"/>
      <c r="D233" s="62"/>
      <c r="E233" s="62"/>
      <c r="F233" s="76"/>
      <c r="G233" s="19" t="s">
        <v>36</v>
      </c>
      <c r="H233" s="23">
        <f t="shared" si="66"/>
        <v>352849.89999999997</v>
      </c>
      <c r="I233" s="23">
        <f t="shared" ref="I233:M233" si="69">I245</f>
        <v>0</v>
      </c>
      <c r="J233" s="23">
        <f t="shared" si="69"/>
        <v>0</v>
      </c>
      <c r="K233" s="23">
        <f>K245</f>
        <v>335207.3</v>
      </c>
      <c r="L233" s="23">
        <f t="shared" si="69"/>
        <v>17642.599999999999</v>
      </c>
      <c r="M233" s="23">
        <f t="shared" si="69"/>
        <v>0</v>
      </c>
    </row>
    <row r="234" spans="1:14" x14ac:dyDescent="0.25">
      <c r="A234" s="31"/>
      <c r="B234" s="92"/>
      <c r="C234" s="92"/>
      <c r="D234" s="92"/>
      <c r="E234" s="92"/>
      <c r="F234" s="74"/>
      <c r="G234" s="19" t="s">
        <v>37</v>
      </c>
      <c r="H234" s="23">
        <f t="shared" si="66"/>
        <v>57937.5</v>
      </c>
      <c r="I234" s="23">
        <f t="shared" ref="I234:M234" si="70">I246</f>
        <v>0</v>
      </c>
      <c r="J234" s="23">
        <f t="shared" si="70"/>
        <v>0</v>
      </c>
      <c r="K234" s="23">
        <f t="shared" si="70"/>
        <v>55040.5</v>
      </c>
      <c r="L234" s="23">
        <f t="shared" si="70"/>
        <v>2897</v>
      </c>
      <c r="M234" s="23">
        <f t="shared" si="70"/>
        <v>0</v>
      </c>
    </row>
    <row r="235" spans="1:14" x14ac:dyDescent="0.25">
      <c r="A235" s="31"/>
      <c r="B235" s="92"/>
      <c r="C235" s="92"/>
      <c r="D235" s="92"/>
      <c r="E235" s="92"/>
      <c r="F235" s="74"/>
      <c r="G235" s="19" t="s">
        <v>38</v>
      </c>
      <c r="H235" s="23">
        <f t="shared" si="66"/>
        <v>0</v>
      </c>
      <c r="I235" s="23">
        <f t="shared" ref="I235:M235" si="71">I247</f>
        <v>0</v>
      </c>
      <c r="J235" s="23">
        <f t="shared" si="71"/>
        <v>0</v>
      </c>
      <c r="K235" s="23">
        <f t="shared" si="71"/>
        <v>0</v>
      </c>
      <c r="L235" s="23">
        <f t="shared" si="71"/>
        <v>0</v>
      </c>
      <c r="M235" s="23">
        <f t="shared" si="71"/>
        <v>0</v>
      </c>
    </row>
    <row r="236" spans="1:14" x14ac:dyDescent="0.25">
      <c r="A236" s="31"/>
      <c r="B236" s="92"/>
      <c r="C236" s="92"/>
      <c r="D236" s="92"/>
      <c r="E236" s="92"/>
      <c r="F236" s="74"/>
      <c r="G236" s="19" t="s">
        <v>66</v>
      </c>
      <c r="H236" s="23">
        <f t="shared" si="66"/>
        <v>0</v>
      </c>
      <c r="I236" s="23">
        <f t="shared" ref="I236:M236" si="72">I248</f>
        <v>0</v>
      </c>
      <c r="J236" s="23">
        <f t="shared" si="72"/>
        <v>0</v>
      </c>
      <c r="K236" s="23">
        <f t="shared" si="72"/>
        <v>0</v>
      </c>
      <c r="L236" s="23">
        <f t="shared" si="72"/>
        <v>0</v>
      </c>
      <c r="M236" s="23">
        <f t="shared" si="72"/>
        <v>0</v>
      </c>
    </row>
    <row r="237" spans="1:14" x14ac:dyDescent="0.25">
      <c r="A237" s="31"/>
      <c r="B237" s="92"/>
      <c r="C237" s="92"/>
      <c r="D237" s="92"/>
      <c r="E237" s="92"/>
      <c r="F237" s="74"/>
      <c r="G237" s="19" t="s">
        <v>58</v>
      </c>
      <c r="H237" s="23">
        <f t="shared" si="66"/>
        <v>0</v>
      </c>
      <c r="I237" s="23">
        <f t="shared" ref="I237:M237" si="73">I249</f>
        <v>0</v>
      </c>
      <c r="J237" s="23">
        <f t="shared" si="73"/>
        <v>0</v>
      </c>
      <c r="K237" s="23">
        <f t="shared" si="73"/>
        <v>0</v>
      </c>
      <c r="L237" s="23">
        <f t="shared" si="73"/>
        <v>0</v>
      </c>
      <c r="M237" s="23">
        <f t="shared" si="73"/>
        <v>0</v>
      </c>
    </row>
    <row r="238" spans="1:14" ht="14.4" x14ac:dyDescent="0.25">
      <c r="A238" s="18"/>
      <c r="B238" s="93"/>
      <c r="C238" s="93"/>
      <c r="D238" s="93"/>
      <c r="E238" s="93"/>
      <c r="F238" s="72"/>
      <c r="G238" s="19" t="s">
        <v>61</v>
      </c>
      <c r="H238" s="23">
        <f t="shared" si="66"/>
        <v>0</v>
      </c>
      <c r="I238" s="23">
        <f t="shared" ref="I238:M238" si="74">I250</f>
        <v>0</v>
      </c>
      <c r="J238" s="23">
        <f t="shared" si="74"/>
        <v>0</v>
      </c>
      <c r="K238" s="23">
        <f t="shared" si="74"/>
        <v>0</v>
      </c>
      <c r="L238" s="23">
        <f t="shared" si="74"/>
        <v>0</v>
      </c>
      <c r="M238" s="23">
        <f t="shared" si="74"/>
        <v>0</v>
      </c>
    </row>
    <row r="239" spans="1:14" ht="14.4" x14ac:dyDescent="0.25">
      <c r="A239" s="18"/>
      <c r="B239" s="93"/>
      <c r="C239" s="93"/>
      <c r="D239" s="93"/>
      <c r="E239" s="93"/>
      <c r="F239" s="72"/>
      <c r="G239" s="19" t="s">
        <v>62</v>
      </c>
      <c r="H239" s="23">
        <f t="shared" si="66"/>
        <v>0</v>
      </c>
      <c r="I239" s="23">
        <f t="shared" ref="I239:M239" si="75">I251</f>
        <v>0</v>
      </c>
      <c r="J239" s="23">
        <f t="shared" si="75"/>
        <v>0</v>
      </c>
      <c r="K239" s="23">
        <f t="shared" si="75"/>
        <v>0</v>
      </c>
      <c r="L239" s="23">
        <f t="shared" si="75"/>
        <v>0</v>
      </c>
      <c r="M239" s="23">
        <f t="shared" si="75"/>
        <v>0</v>
      </c>
    </row>
    <row r="240" spans="1:14" ht="14.4" x14ac:dyDescent="0.25">
      <c r="A240" s="21"/>
      <c r="B240" s="22"/>
      <c r="C240" s="22"/>
      <c r="D240" s="22"/>
      <c r="E240" s="22"/>
      <c r="F240" s="73"/>
      <c r="G240" s="19" t="s">
        <v>63</v>
      </c>
      <c r="H240" s="23">
        <f t="shared" si="66"/>
        <v>0</v>
      </c>
      <c r="I240" s="23">
        <f t="shared" ref="I240:M240" si="76">I252</f>
        <v>0</v>
      </c>
      <c r="J240" s="23">
        <f t="shared" si="76"/>
        <v>0</v>
      </c>
      <c r="K240" s="23">
        <f t="shared" si="76"/>
        <v>0</v>
      </c>
      <c r="L240" s="23">
        <f t="shared" si="76"/>
        <v>0</v>
      </c>
      <c r="M240" s="23">
        <f t="shared" si="76"/>
        <v>0</v>
      </c>
    </row>
    <row r="241" spans="1:13" ht="89.25" customHeight="1" x14ac:dyDescent="0.25">
      <c r="A241" s="81" t="s">
        <v>80</v>
      </c>
      <c r="B241" s="100" t="s">
        <v>21</v>
      </c>
      <c r="C241" s="100" t="s">
        <v>28</v>
      </c>
      <c r="D241" s="80">
        <v>372226.58</v>
      </c>
      <c r="E241" s="74" t="s">
        <v>41</v>
      </c>
      <c r="F241" s="74" t="s">
        <v>46</v>
      </c>
      <c r="G241" s="12" t="s">
        <v>95</v>
      </c>
      <c r="H241" s="23">
        <f>SUM(J241:M241)</f>
        <v>410787.39999999997</v>
      </c>
      <c r="I241" s="23">
        <f>SUM(I242:I252)</f>
        <v>0</v>
      </c>
      <c r="J241" s="23">
        <f t="shared" ref="J241:M241" si="77">SUM(J242:J252)</f>
        <v>0</v>
      </c>
      <c r="K241" s="23">
        <f t="shared" si="77"/>
        <v>390247.8</v>
      </c>
      <c r="L241" s="23">
        <f t="shared" si="77"/>
        <v>20539.599999999999</v>
      </c>
      <c r="M241" s="23">
        <f t="shared" si="77"/>
        <v>0</v>
      </c>
    </row>
    <row r="242" spans="1:13" ht="16.350000000000001" customHeight="1" x14ac:dyDescent="0.25">
      <c r="A242" s="100"/>
      <c r="B242" s="100"/>
      <c r="C242" s="100"/>
      <c r="D242" s="110"/>
      <c r="E242" s="100"/>
      <c r="F242" s="100"/>
      <c r="G242" s="14" t="s">
        <v>25</v>
      </c>
      <c r="H242" s="23">
        <f t="shared" ref="H242:H252" si="78">SUM(J242:M242)</f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</row>
    <row r="243" spans="1:13" ht="18.3" customHeight="1" x14ac:dyDescent="0.25">
      <c r="A243" s="100"/>
      <c r="B243" s="100"/>
      <c r="C243" s="100"/>
      <c r="D243" s="110"/>
      <c r="E243" s="100"/>
      <c r="F243" s="100"/>
      <c r="G243" s="14" t="s">
        <v>29</v>
      </c>
      <c r="H243" s="23">
        <f t="shared" si="78"/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</row>
    <row r="244" spans="1:13" ht="15" customHeight="1" x14ac:dyDescent="0.25">
      <c r="A244" s="81"/>
      <c r="B244" s="100"/>
      <c r="C244" s="100"/>
      <c r="D244" s="110"/>
      <c r="E244" s="74"/>
      <c r="F244" s="74"/>
      <c r="G244" s="14" t="s">
        <v>11</v>
      </c>
      <c r="H244" s="23">
        <f t="shared" si="78"/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</row>
    <row r="245" spans="1:13" x14ac:dyDescent="0.25">
      <c r="A245" s="81"/>
      <c r="B245" s="74"/>
      <c r="C245" s="74"/>
      <c r="D245" s="74"/>
      <c r="E245" s="74"/>
      <c r="F245" s="74"/>
      <c r="G245" s="14" t="s">
        <v>36</v>
      </c>
      <c r="H245" s="23">
        <f t="shared" si="78"/>
        <v>352849.89999999997</v>
      </c>
      <c r="I245" s="23">
        <v>0</v>
      </c>
      <c r="J245" s="23">
        <v>0</v>
      </c>
      <c r="K245" s="23">
        <v>335207.3</v>
      </c>
      <c r="L245" s="23">
        <v>17642.599999999999</v>
      </c>
      <c r="M245" s="23">
        <v>0</v>
      </c>
    </row>
    <row r="246" spans="1:13" x14ac:dyDescent="0.25">
      <c r="A246" s="81"/>
      <c r="B246" s="74"/>
      <c r="C246" s="74"/>
      <c r="D246" s="74"/>
      <c r="E246" s="74"/>
      <c r="F246" s="74"/>
      <c r="G246" s="14" t="s">
        <v>37</v>
      </c>
      <c r="H246" s="23">
        <f t="shared" si="78"/>
        <v>57937.5</v>
      </c>
      <c r="I246" s="23">
        <v>0</v>
      </c>
      <c r="J246" s="23">
        <v>0</v>
      </c>
      <c r="K246" s="23">
        <v>55040.5</v>
      </c>
      <c r="L246" s="23">
        <v>2897</v>
      </c>
      <c r="M246" s="23">
        <v>0</v>
      </c>
    </row>
    <row r="247" spans="1:13" ht="14.4" x14ac:dyDescent="0.25">
      <c r="A247" s="90"/>
      <c r="B247" s="72"/>
      <c r="C247" s="72"/>
      <c r="D247" s="72"/>
      <c r="E247" s="72"/>
      <c r="F247" s="72"/>
      <c r="G247" s="14" t="s">
        <v>38</v>
      </c>
      <c r="H247" s="23">
        <f t="shared" si="78"/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</row>
    <row r="248" spans="1:13" ht="14.4" x14ac:dyDescent="0.25">
      <c r="A248" s="90"/>
      <c r="B248" s="72"/>
      <c r="C248" s="72"/>
      <c r="D248" s="72"/>
      <c r="E248" s="72"/>
      <c r="F248" s="72"/>
      <c r="G248" s="14" t="s">
        <v>57</v>
      </c>
      <c r="H248" s="23">
        <f t="shared" si="78"/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</row>
    <row r="249" spans="1:13" ht="14.4" x14ac:dyDescent="0.25">
      <c r="A249" s="90"/>
      <c r="B249" s="72"/>
      <c r="C249" s="72"/>
      <c r="D249" s="72"/>
      <c r="E249" s="72"/>
      <c r="F249" s="72"/>
      <c r="G249" s="14" t="s">
        <v>58</v>
      </c>
      <c r="H249" s="23">
        <f t="shared" si="78"/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</row>
    <row r="250" spans="1:13" ht="14.4" x14ac:dyDescent="0.25">
      <c r="A250" s="90"/>
      <c r="B250" s="72"/>
      <c r="C250" s="72"/>
      <c r="D250" s="72"/>
      <c r="E250" s="72"/>
      <c r="F250" s="72"/>
      <c r="G250" s="14" t="s">
        <v>61</v>
      </c>
      <c r="H250" s="23">
        <f t="shared" si="78"/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</row>
    <row r="251" spans="1:13" ht="14.4" x14ac:dyDescent="0.25">
      <c r="A251" s="90"/>
      <c r="B251" s="72"/>
      <c r="C251" s="72"/>
      <c r="D251" s="72"/>
      <c r="E251" s="72"/>
      <c r="F251" s="72"/>
      <c r="G251" s="19" t="s">
        <v>62</v>
      </c>
      <c r="H251" s="23">
        <f t="shared" si="78"/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</row>
    <row r="252" spans="1:13" ht="14.4" x14ac:dyDescent="0.25">
      <c r="A252" s="91"/>
      <c r="B252" s="73"/>
      <c r="C252" s="73"/>
      <c r="D252" s="73"/>
      <c r="E252" s="73"/>
      <c r="F252" s="73"/>
      <c r="G252" s="14" t="s">
        <v>63</v>
      </c>
      <c r="H252" s="23">
        <f t="shared" si="78"/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</row>
    <row r="253" spans="1:13" ht="103.65" customHeight="1" x14ac:dyDescent="0.25">
      <c r="A253" s="101" t="s">
        <v>102</v>
      </c>
      <c r="B253" s="76"/>
      <c r="C253" s="76"/>
      <c r="D253" s="86"/>
      <c r="E253" s="76"/>
      <c r="F253" s="76"/>
      <c r="G253" s="17" t="s">
        <v>96</v>
      </c>
      <c r="H253" s="23">
        <f>SUM(J253:M253)</f>
        <v>265451.7</v>
      </c>
      <c r="I253" s="23">
        <f>SUM(I254:I264)</f>
        <v>0</v>
      </c>
      <c r="J253" s="23">
        <f t="shared" ref="J253:L253" si="79">SUM(J254:J264)</f>
        <v>0</v>
      </c>
      <c r="K253" s="23">
        <f t="shared" si="79"/>
        <v>250395.8</v>
      </c>
      <c r="L253" s="23">
        <f t="shared" si="79"/>
        <v>15055.9</v>
      </c>
      <c r="M253" s="23">
        <f t="shared" ref="M253" si="80">M257+M258</f>
        <v>0</v>
      </c>
    </row>
    <row r="254" spans="1:13" x14ac:dyDescent="0.25">
      <c r="A254" s="102"/>
      <c r="B254" s="74"/>
      <c r="C254" s="74"/>
      <c r="D254" s="87"/>
      <c r="E254" s="74"/>
      <c r="F254" s="74"/>
      <c r="G254" s="19" t="s">
        <v>25</v>
      </c>
      <c r="H254" s="23">
        <f>H266+H278</f>
        <v>0</v>
      </c>
      <c r="I254" s="23">
        <f>I266+I278</f>
        <v>0</v>
      </c>
      <c r="J254" s="23">
        <f>J266+J278</f>
        <v>0</v>
      </c>
      <c r="K254" s="23">
        <f t="shared" ref="K254:M254" si="81">K266+K278</f>
        <v>0</v>
      </c>
      <c r="L254" s="23">
        <f t="shared" si="81"/>
        <v>0</v>
      </c>
      <c r="M254" s="23">
        <f t="shared" si="81"/>
        <v>0</v>
      </c>
    </row>
    <row r="255" spans="1:13" x14ac:dyDescent="0.25">
      <c r="A255" s="102"/>
      <c r="B255" s="74"/>
      <c r="C255" s="74"/>
      <c r="D255" s="87"/>
      <c r="E255" s="74"/>
      <c r="F255" s="74"/>
      <c r="G255" s="19" t="s">
        <v>29</v>
      </c>
      <c r="H255" s="23">
        <f>H267+H279</f>
        <v>0</v>
      </c>
      <c r="I255" s="23">
        <f>I267+I279</f>
        <v>0</v>
      </c>
      <c r="J255" s="23">
        <f t="shared" ref="J255:M255" si="82">J267+J279</f>
        <v>0</v>
      </c>
      <c r="K255" s="23">
        <f t="shared" si="82"/>
        <v>0</v>
      </c>
      <c r="L255" s="23">
        <f t="shared" si="82"/>
        <v>0</v>
      </c>
      <c r="M255" s="23">
        <f t="shared" si="82"/>
        <v>0</v>
      </c>
    </row>
    <row r="256" spans="1:13" x14ac:dyDescent="0.25">
      <c r="A256" s="102"/>
      <c r="B256" s="74"/>
      <c r="C256" s="74"/>
      <c r="D256" s="87"/>
      <c r="E256" s="74"/>
      <c r="F256" s="74"/>
      <c r="G256" s="19" t="s">
        <v>11</v>
      </c>
      <c r="H256" s="23">
        <f t="shared" ref="H256:H264" si="83">H268+H280</f>
        <v>0</v>
      </c>
      <c r="I256" s="23">
        <f t="shared" ref="I256:M264" si="84">I268+I280</f>
        <v>0</v>
      </c>
      <c r="J256" s="23">
        <f t="shared" si="84"/>
        <v>0</v>
      </c>
      <c r="K256" s="23">
        <f t="shared" si="84"/>
        <v>0</v>
      </c>
      <c r="L256" s="23">
        <f t="shared" si="84"/>
        <v>0</v>
      </c>
      <c r="M256" s="23">
        <f t="shared" si="84"/>
        <v>0</v>
      </c>
    </row>
    <row r="257" spans="1:13" x14ac:dyDescent="0.25">
      <c r="A257" s="102"/>
      <c r="B257" s="77"/>
      <c r="C257" s="77"/>
      <c r="D257" s="77"/>
      <c r="E257" s="77"/>
      <c r="F257" s="77"/>
      <c r="G257" s="19" t="s">
        <v>36</v>
      </c>
      <c r="H257" s="23">
        <f t="shared" si="83"/>
        <v>161771.70000000001</v>
      </c>
      <c r="I257" s="23">
        <f t="shared" si="84"/>
        <v>0</v>
      </c>
      <c r="J257" s="23">
        <f t="shared" si="84"/>
        <v>0</v>
      </c>
      <c r="K257" s="23">
        <f t="shared" si="84"/>
        <v>155074.6</v>
      </c>
      <c r="L257" s="23">
        <f t="shared" si="84"/>
        <v>6697.1</v>
      </c>
      <c r="M257" s="23">
        <f t="shared" si="84"/>
        <v>0</v>
      </c>
    </row>
    <row r="258" spans="1:13" ht="14.4" x14ac:dyDescent="0.25">
      <c r="A258" s="102"/>
      <c r="B258" s="84"/>
      <c r="C258" s="84"/>
      <c r="D258" s="84"/>
      <c r="E258" s="84"/>
      <c r="F258" s="84"/>
      <c r="G258" s="36" t="s">
        <v>37</v>
      </c>
      <c r="H258" s="23">
        <f t="shared" si="83"/>
        <v>103680</v>
      </c>
      <c r="I258" s="23">
        <f>I270+I282</f>
        <v>0</v>
      </c>
      <c r="J258" s="23">
        <f t="shared" si="84"/>
        <v>0</v>
      </c>
      <c r="K258" s="23">
        <f t="shared" si="84"/>
        <v>95321.2</v>
      </c>
      <c r="L258" s="23">
        <f t="shared" si="84"/>
        <v>8358.7999999999993</v>
      </c>
      <c r="M258" s="23">
        <f t="shared" si="84"/>
        <v>0</v>
      </c>
    </row>
    <row r="259" spans="1:13" ht="14.4" x14ac:dyDescent="0.25">
      <c r="A259" s="102"/>
      <c r="B259" s="84"/>
      <c r="C259" s="84"/>
      <c r="D259" s="84"/>
      <c r="E259" s="84"/>
      <c r="F259" s="84"/>
      <c r="G259" s="14" t="s">
        <v>38</v>
      </c>
      <c r="H259" s="23">
        <f t="shared" si="83"/>
        <v>0</v>
      </c>
      <c r="I259" s="23">
        <f t="shared" si="84"/>
        <v>0</v>
      </c>
      <c r="J259" s="23">
        <f t="shared" si="84"/>
        <v>0</v>
      </c>
      <c r="K259" s="23">
        <f t="shared" si="84"/>
        <v>0</v>
      </c>
      <c r="L259" s="23">
        <f t="shared" si="84"/>
        <v>0</v>
      </c>
      <c r="M259" s="23">
        <f t="shared" si="84"/>
        <v>0</v>
      </c>
    </row>
    <row r="260" spans="1:13" ht="14.4" x14ac:dyDescent="0.25">
      <c r="A260" s="102"/>
      <c r="B260" s="84"/>
      <c r="C260" s="84"/>
      <c r="D260" s="84"/>
      <c r="E260" s="84"/>
      <c r="F260" s="84"/>
      <c r="G260" s="14" t="s">
        <v>57</v>
      </c>
      <c r="H260" s="23">
        <f t="shared" si="83"/>
        <v>0</v>
      </c>
      <c r="I260" s="23">
        <f t="shared" si="84"/>
        <v>0</v>
      </c>
      <c r="J260" s="23">
        <f t="shared" si="84"/>
        <v>0</v>
      </c>
      <c r="K260" s="23">
        <f t="shared" si="84"/>
        <v>0</v>
      </c>
      <c r="L260" s="23">
        <f t="shared" si="84"/>
        <v>0</v>
      </c>
      <c r="M260" s="23">
        <f t="shared" si="84"/>
        <v>0</v>
      </c>
    </row>
    <row r="261" spans="1:13" ht="14.4" x14ac:dyDescent="0.25">
      <c r="A261" s="103"/>
      <c r="B261" s="85"/>
      <c r="C261" s="85"/>
      <c r="D261" s="85"/>
      <c r="E261" s="85"/>
      <c r="F261" s="85"/>
      <c r="G261" s="14" t="s">
        <v>58</v>
      </c>
      <c r="H261" s="23">
        <f t="shared" si="83"/>
        <v>0</v>
      </c>
      <c r="I261" s="23">
        <f t="shared" si="84"/>
        <v>0</v>
      </c>
      <c r="J261" s="23">
        <f t="shared" si="84"/>
        <v>0</v>
      </c>
      <c r="K261" s="23">
        <f t="shared" si="84"/>
        <v>0</v>
      </c>
      <c r="L261" s="23">
        <f t="shared" si="84"/>
        <v>0</v>
      </c>
      <c r="M261" s="23">
        <f t="shared" si="84"/>
        <v>0</v>
      </c>
    </row>
    <row r="262" spans="1:13" ht="14.4" x14ac:dyDescent="0.25">
      <c r="A262" s="82"/>
      <c r="B262" s="84"/>
      <c r="C262" s="84"/>
      <c r="D262" s="84"/>
      <c r="E262" s="84"/>
      <c r="F262" s="84"/>
      <c r="G262" s="14" t="s">
        <v>61</v>
      </c>
      <c r="H262" s="23">
        <f t="shared" si="83"/>
        <v>0</v>
      </c>
      <c r="I262" s="23">
        <f t="shared" si="84"/>
        <v>0</v>
      </c>
      <c r="J262" s="23">
        <f t="shared" si="84"/>
        <v>0</v>
      </c>
      <c r="K262" s="23">
        <f t="shared" si="84"/>
        <v>0</v>
      </c>
      <c r="L262" s="23">
        <f t="shared" si="84"/>
        <v>0</v>
      </c>
      <c r="M262" s="23">
        <f t="shared" si="84"/>
        <v>0</v>
      </c>
    </row>
    <row r="263" spans="1:13" ht="14.4" x14ac:dyDescent="0.25">
      <c r="A263" s="82"/>
      <c r="B263" s="84"/>
      <c r="C263" s="84"/>
      <c r="D263" s="84"/>
      <c r="E263" s="84"/>
      <c r="F263" s="84"/>
      <c r="G263" s="14" t="s">
        <v>62</v>
      </c>
      <c r="H263" s="23">
        <f t="shared" si="83"/>
        <v>0</v>
      </c>
      <c r="I263" s="23">
        <f t="shared" si="84"/>
        <v>0</v>
      </c>
      <c r="J263" s="23">
        <f t="shared" si="84"/>
        <v>0</v>
      </c>
      <c r="K263" s="23">
        <f t="shared" si="84"/>
        <v>0</v>
      </c>
      <c r="L263" s="23">
        <f t="shared" si="84"/>
        <v>0</v>
      </c>
      <c r="M263" s="23">
        <f t="shared" si="84"/>
        <v>0</v>
      </c>
    </row>
    <row r="264" spans="1:13" ht="14.4" x14ac:dyDescent="0.25">
      <c r="A264" s="83"/>
      <c r="B264" s="85"/>
      <c r="C264" s="85"/>
      <c r="D264" s="85"/>
      <c r="E264" s="85"/>
      <c r="F264" s="85"/>
      <c r="G264" s="14" t="s">
        <v>63</v>
      </c>
      <c r="H264" s="23">
        <f t="shared" si="83"/>
        <v>0</v>
      </c>
      <c r="I264" s="23">
        <f t="shared" si="84"/>
        <v>0</v>
      </c>
      <c r="J264" s="23">
        <f t="shared" si="84"/>
        <v>0</v>
      </c>
      <c r="K264" s="23">
        <f t="shared" si="84"/>
        <v>0</v>
      </c>
      <c r="L264" s="23">
        <f t="shared" si="84"/>
        <v>0</v>
      </c>
      <c r="M264" s="23">
        <f t="shared" si="84"/>
        <v>0</v>
      </c>
    </row>
    <row r="265" spans="1:13" ht="82.8" x14ac:dyDescent="0.25">
      <c r="A265" s="101" t="s">
        <v>83</v>
      </c>
      <c r="B265" s="104" t="s">
        <v>45</v>
      </c>
      <c r="C265" s="104" t="s">
        <v>53</v>
      </c>
      <c r="D265" s="116">
        <v>396000</v>
      </c>
      <c r="E265" s="104" t="s">
        <v>87</v>
      </c>
      <c r="F265" s="104">
        <v>2018</v>
      </c>
      <c r="G265" s="12" t="s">
        <v>95</v>
      </c>
      <c r="H265" s="23">
        <f>SUM(J265:M265)</f>
        <v>118571.7</v>
      </c>
      <c r="I265" s="23">
        <f>SUM(I266:I276)</f>
        <v>0</v>
      </c>
      <c r="J265" s="23">
        <f t="shared" ref="J265:M265" si="85">SUM(J266:J276)</f>
        <v>0</v>
      </c>
      <c r="K265" s="23">
        <f t="shared" si="85"/>
        <v>113663</v>
      </c>
      <c r="L265" s="23">
        <f t="shared" si="85"/>
        <v>4908.7</v>
      </c>
      <c r="M265" s="23">
        <f t="shared" si="85"/>
        <v>0</v>
      </c>
    </row>
    <row r="266" spans="1:13" x14ac:dyDescent="0.25">
      <c r="A266" s="113"/>
      <c r="B266" s="100"/>
      <c r="C266" s="100"/>
      <c r="D266" s="117"/>
      <c r="E266" s="100"/>
      <c r="F266" s="100"/>
      <c r="G266" s="14" t="s">
        <v>25</v>
      </c>
      <c r="H266" s="23">
        <f>SUM(J266:M266)</f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</row>
    <row r="267" spans="1:13" x14ac:dyDescent="0.25">
      <c r="A267" s="113"/>
      <c r="B267" s="100"/>
      <c r="C267" s="100"/>
      <c r="D267" s="117"/>
      <c r="E267" s="100"/>
      <c r="F267" s="100"/>
      <c r="G267" s="14" t="s">
        <v>29</v>
      </c>
      <c r="H267" s="23">
        <f t="shared" ref="H267:H276" si="86">SUM(J267:M267)</f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</row>
    <row r="268" spans="1:13" x14ac:dyDescent="0.25">
      <c r="A268" s="113"/>
      <c r="B268" s="100"/>
      <c r="C268" s="100"/>
      <c r="D268" s="117"/>
      <c r="E268" s="100"/>
      <c r="F268" s="100"/>
      <c r="G268" s="14" t="s">
        <v>11</v>
      </c>
      <c r="H268" s="23">
        <f t="shared" si="86"/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</row>
    <row r="269" spans="1:13" x14ac:dyDescent="0.25">
      <c r="A269" s="102"/>
      <c r="B269" s="114"/>
      <c r="C269" s="114"/>
      <c r="D269" s="114"/>
      <c r="E269" s="114"/>
      <c r="F269" s="114"/>
      <c r="G269" s="14" t="s">
        <v>36</v>
      </c>
      <c r="H269" s="23">
        <f t="shared" si="86"/>
        <v>118571.7</v>
      </c>
      <c r="I269" s="23">
        <v>0</v>
      </c>
      <c r="J269" s="23">
        <v>0</v>
      </c>
      <c r="K269" s="23">
        <v>113663</v>
      </c>
      <c r="L269" s="23">
        <v>4908.7</v>
      </c>
      <c r="M269" s="23">
        <v>0</v>
      </c>
    </row>
    <row r="270" spans="1:13" x14ac:dyDescent="0.25">
      <c r="A270" s="102"/>
      <c r="B270" s="114"/>
      <c r="C270" s="114"/>
      <c r="D270" s="114"/>
      <c r="E270" s="114"/>
      <c r="F270" s="114"/>
      <c r="G270" s="14" t="s">
        <v>37</v>
      </c>
      <c r="H270" s="23">
        <f t="shared" si="86"/>
        <v>0</v>
      </c>
      <c r="I270" s="23">
        <v>0</v>
      </c>
      <c r="J270" s="23">
        <v>0</v>
      </c>
      <c r="K270" s="23">
        <f>262318.2-262318.2</f>
        <v>0</v>
      </c>
      <c r="L270" s="23">
        <v>0</v>
      </c>
      <c r="M270" s="23">
        <v>0</v>
      </c>
    </row>
    <row r="271" spans="1:13" x14ac:dyDescent="0.25">
      <c r="A271" s="102"/>
      <c r="B271" s="114"/>
      <c r="C271" s="114"/>
      <c r="D271" s="114"/>
      <c r="E271" s="114"/>
      <c r="F271" s="114"/>
      <c r="G271" s="14" t="s">
        <v>38</v>
      </c>
      <c r="H271" s="23">
        <f t="shared" si="86"/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</row>
    <row r="272" spans="1:13" x14ac:dyDescent="0.25">
      <c r="A272" s="102"/>
      <c r="B272" s="114"/>
      <c r="C272" s="114"/>
      <c r="D272" s="114"/>
      <c r="E272" s="114"/>
      <c r="F272" s="114"/>
      <c r="G272" s="14" t="s">
        <v>57</v>
      </c>
      <c r="H272" s="23">
        <f t="shared" si="86"/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</row>
    <row r="273" spans="1:13" x14ac:dyDescent="0.25">
      <c r="A273" s="102"/>
      <c r="B273" s="114"/>
      <c r="C273" s="114"/>
      <c r="D273" s="114"/>
      <c r="E273" s="114"/>
      <c r="F273" s="114"/>
      <c r="G273" s="14" t="s">
        <v>58</v>
      </c>
      <c r="H273" s="23">
        <f t="shared" si="86"/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</row>
    <row r="274" spans="1:13" x14ac:dyDescent="0.25">
      <c r="A274" s="102"/>
      <c r="B274" s="114"/>
      <c r="C274" s="114"/>
      <c r="D274" s="114"/>
      <c r="E274" s="114"/>
      <c r="F274" s="114"/>
      <c r="G274" s="14" t="s">
        <v>61</v>
      </c>
      <c r="H274" s="23">
        <f t="shared" si="86"/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</row>
    <row r="275" spans="1:13" x14ac:dyDescent="0.25">
      <c r="A275" s="102"/>
      <c r="B275" s="114"/>
      <c r="C275" s="114"/>
      <c r="D275" s="114"/>
      <c r="E275" s="114"/>
      <c r="F275" s="114"/>
      <c r="G275" s="14" t="s">
        <v>62</v>
      </c>
      <c r="H275" s="23">
        <f t="shared" si="86"/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</row>
    <row r="276" spans="1:13" x14ac:dyDescent="0.25">
      <c r="A276" s="103"/>
      <c r="B276" s="115"/>
      <c r="C276" s="115"/>
      <c r="D276" s="115"/>
      <c r="E276" s="115"/>
      <c r="F276" s="115"/>
      <c r="G276" s="14" t="s">
        <v>63</v>
      </c>
      <c r="H276" s="23">
        <f t="shared" si="86"/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</row>
    <row r="277" spans="1:13" ht="110.4" x14ac:dyDescent="0.25">
      <c r="A277" s="75" t="s">
        <v>84</v>
      </c>
      <c r="B277" s="104" t="s">
        <v>45</v>
      </c>
      <c r="C277" s="76" t="s">
        <v>54</v>
      </c>
      <c r="D277" s="86">
        <v>144000</v>
      </c>
      <c r="E277" s="76" t="s">
        <v>44</v>
      </c>
      <c r="F277" s="76" t="s">
        <v>46</v>
      </c>
      <c r="G277" s="12" t="s">
        <v>95</v>
      </c>
      <c r="H277" s="23">
        <f>SUM(J277:M277)</f>
        <v>146880</v>
      </c>
      <c r="I277" s="23">
        <f>SUM(I278:I288)</f>
        <v>0</v>
      </c>
      <c r="J277" s="23">
        <f t="shared" ref="J277:M277" si="87">SUM(J278:J288)</f>
        <v>0</v>
      </c>
      <c r="K277" s="23">
        <f>SUM(K278:K288)</f>
        <v>136732.79999999999</v>
      </c>
      <c r="L277" s="23">
        <f t="shared" si="87"/>
        <v>10147.199999999999</v>
      </c>
      <c r="M277" s="23">
        <f t="shared" si="87"/>
        <v>0</v>
      </c>
    </row>
    <row r="278" spans="1:13" x14ac:dyDescent="0.25">
      <c r="A278" s="100"/>
      <c r="B278" s="100"/>
      <c r="C278" s="100"/>
      <c r="D278" s="117"/>
      <c r="E278" s="100"/>
      <c r="F278" s="100"/>
      <c r="G278" s="14" t="s">
        <v>25</v>
      </c>
      <c r="H278" s="23">
        <f t="shared" ref="H278:H288" si="88">SUM(J278:M278)</f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</row>
    <row r="279" spans="1:13" x14ac:dyDescent="0.25">
      <c r="A279" s="100"/>
      <c r="B279" s="100"/>
      <c r="C279" s="100"/>
      <c r="D279" s="117"/>
      <c r="E279" s="100"/>
      <c r="F279" s="100"/>
      <c r="G279" s="14" t="s">
        <v>29</v>
      </c>
      <c r="H279" s="23">
        <f t="shared" si="88"/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</row>
    <row r="280" spans="1:13" x14ac:dyDescent="0.25">
      <c r="A280" s="81"/>
      <c r="B280" s="74"/>
      <c r="C280" s="74"/>
      <c r="D280" s="87"/>
      <c r="E280" s="74"/>
      <c r="F280" s="74"/>
      <c r="G280" s="14" t="s">
        <v>11</v>
      </c>
      <c r="H280" s="23">
        <f t="shared" si="88"/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</row>
    <row r="281" spans="1:13" x14ac:dyDescent="0.25">
      <c r="A281" s="96"/>
      <c r="B281" s="77"/>
      <c r="C281" s="77"/>
      <c r="D281" s="77"/>
      <c r="E281" s="77"/>
      <c r="F281" s="74"/>
      <c r="G281" s="14" t="s">
        <v>36</v>
      </c>
      <c r="H281" s="23">
        <f t="shared" si="88"/>
        <v>43200</v>
      </c>
      <c r="I281" s="23">
        <v>0</v>
      </c>
      <c r="J281" s="23">
        <v>0</v>
      </c>
      <c r="K281" s="23">
        <v>41411.599999999999</v>
      </c>
      <c r="L281" s="23">
        <v>1788.4</v>
      </c>
      <c r="M281" s="23">
        <v>0</v>
      </c>
    </row>
    <row r="282" spans="1:13" x14ac:dyDescent="0.25">
      <c r="A282" s="96"/>
      <c r="B282" s="77"/>
      <c r="C282" s="77"/>
      <c r="D282" s="77"/>
      <c r="E282" s="77"/>
      <c r="F282" s="74"/>
      <c r="G282" s="14" t="s">
        <v>37</v>
      </c>
      <c r="H282" s="23">
        <f t="shared" si="88"/>
        <v>103680</v>
      </c>
      <c r="I282" s="23">
        <v>0</v>
      </c>
      <c r="J282" s="23">
        <v>0</v>
      </c>
      <c r="K282" s="23">
        <v>95321.2</v>
      </c>
      <c r="L282" s="23">
        <v>8358.7999999999993</v>
      </c>
      <c r="M282" s="23">
        <v>0</v>
      </c>
    </row>
    <row r="283" spans="1:13" ht="14.4" x14ac:dyDescent="0.25">
      <c r="A283" s="82"/>
      <c r="B283" s="84"/>
      <c r="C283" s="84"/>
      <c r="D283" s="84"/>
      <c r="E283" s="84"/>
      <c r="F283" s="74"/>
      <c r="G283" s="14" t="s">
        <v>38</v>
      </c>
      <c r="H283" s="23">
        <f t="shared" si="88"/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</row>
    <row r="284" spans="1:13" ht="14.4" x14ac:dyDescent="0.25">
      <c r="A284" s="82"/>
      <c r="B284" s="84"/>
      <c r="C284" s="84"/>
      <c r="D284" s="84"/>
      <c r="E284" s="84"/>
      <c r="F284" s="74"/>
      <c r="G284" s="14" t="s">
        <v>57</v>
      </c>
      <c r="H284" s="23">
        <f t="shared" si="88"/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</row>
    <row r="285" spans="1:13" ht="14.4" x14ac:dyDescent="0.25">
      <c r="A285" s="82"/>
      <c r="B285" s="84"/>
      <c r="C285" s="84"/>
      <c r="D285" s="84"/>
      <c r="E285" s="84"/>
      <c r="F285" s="74"/>
      <c r="G285" s="14" t="s">
        <v>58</v>
      </c>
      <c r="H285" s="23">
        <f t="shared" si="88"/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</row>
    <row r="286" spans="1:13" ht="14.4" x14ac:dyDescent="0.25">
      <c r="A286" s="82"/>
      <c r="B286" s="84"/>
      <c r="C286" s="84"/>
      <c r="D286" s="84"/>
      <c r="E286" s="84"/>
      <c r="F286" s="74"/>
      <c r="G286" s="14" t="s">
        <v>61</v>
      </c>
      <c r="H286" s="23">
        <f t="shared" si="88"/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</row>
    <row r="287" spans="1:13" ht="14.4" x14ac:dyDescent="0.25">
      <c r="A287" s="82"/>
      <c r="B287" s="84"/>
      <c r="C287" s="84"/>
      <c r="D287" s="84"/>
      <c r="E287" s="84"/>
      <c r="F287" s="74"/>
      <c r="G287" s="14" t="s">
        <v>62</v>
      </c>
      <c r="H287" s="23">
        <f t="shared" si="88"/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</row>
    <row r="288" spans="1:13" ht="14.4" x14ac:dyDescent="0.25">
      <c r="A288" s="83"/>
      <c r="B288" s="85"/>
      <c r="C288" s="85"/>
      <c r="D288" s="85"/>
      <c r="E288" s="85"/>
      <c r="F288" s="13"/>
      <c r="G288" s="14" t="s">
        <v>63</v>
      </c>
      <c r="H288" s="23">
        <f t="shared" si="88"/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</row>
    <row r="289" spans="1:15" ht="101.25" customHeight="1" x14ac:dyDescent="0.25">
      <c r="A289" s="101" t="s">
        <v>103</v>
      </c>
      <c r="B289" s="104" t="s">
        <v>21</v>
      </c>
      <c r="C289" s="104" t="s">
        <v>52</v>
      </c>
      <c r="D289" s="116">
        <v>420000</v>
      </c>
      <c r="E289" s="104" t="s">
        <v>44</v>
      </c>
      <c r="F289" s="104" t="s">
        <v>60</v>
      </c>
      <c r="G289" s="12" t="s">
        <v>96</v>
      </c>
      <c r="H289" s="23">
        <f>SUM(J289:M289)</f>
        <v>24147.3</v>
      </c>
      <c r="I289" s="23">
        <f>SUM(I290:I300)</f>
        <v>11641.300000000001</v>
      </c>
      <c r="J289" s="23">
        <f t="shared" ref="J289:M289" si="89">J294+J295+J296+J297+J298+J299+J300</f>
        <v>0</v>
      </c>
      <c r="K289" s="23">
        <f t="shared" si="89"/>
        <v>0</v>
      </c>
      <c r="L289" s="23">
        <f t="shared" si="89"/>
        <v>24147.3</v>
      </c>
      <c r="M289" s="23">
        <f t="shared" si="89"/>
        <v>0</v>
      </c>
    </row>
    <row r="290" spans="1:15" ht="15" customHeight="1" x14ac:dyDescent="0.25">
      <c r="A290" s="113"/>
      <c r="B290" s="100"/>
      <c r="C290" s="100"/>
      <c r="D290" s="117"/>
      <c r="E290" s="100"/>
      <c r="F290" s="100"/>
      <c r="G290" s="14" t="s">
        <v>25</v>
      </c>
      <c r="H290" s="23">
        <f t="shared" ref="H290:H300" si="90">SUM(J290:M290)</f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</row>
    <row r="291" spans="1:15" ht="15" customHeight="1" x14ac:dyDescent="0.25">
      <c r="A291" s="113"/>
      <c r="B291" s="100"/>
      <c r="C291" s="100"/>
      <c r="D291" s="117"/>
      <c r="E291" s="100"/>
      <c r="F291" s="100"/>
      <c r="G291" s="14" t="s">
        <v>29</v>
      </c>
      <c r="H291" s="23">
        <f t="shared" si="90"/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</row>
    <row r="292" spans="1:15" ht="15" customHeight="1" x14ac:dyDescent="0.25">
      <c r="A292" s="113"/>
      <c r="B292" s="100"/>
      <c r="C292" s="100"/>
      <c r="D292" s="117"/>
      <c r="E292" s="100"/>
      <c r="F292" s="100"/>
      <c r="G292" s="14" t="s">
        <v>11</v>
      </c>
      <c r="H292" s="23">
        <f t="shared" si="90"/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</row>
    <row r="293" spans="1:15" ht="15" customHeight="1" x14ac:dyDescent="0.25">
      <c r="A293" s="113"/>
      <c r="B293" s="100"/>
      <c r="C293" s="100"/>
      <c r="D293" s="117"/>
      <c r="E293" s="100"/>
      <c r="F293" s="100"/>
      <c r="G293" s="14" t="s">
        <v>36</v>
      </c>
      <c r="H293" s="23">
        <f t="shared" si="90"/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</row>
    <row r="294" spans="1:15" ht="15" customHeight="1" x14ac:dyDescent="0.25">
      <c r="A294" s="134"/>
      <c r="B294" s="105"/>
      <c r="C294" s="105"/>
      <c r="D294" s="105"/>
      <c r="E294" s="105"/>
      <c r="F294" s="105"/>
      <c r="G294" s="14" t="s">
        <v>37</v>
      </c>
      <c r="H294" s="23">
        <f t="shared" si="90"/>
        <v>2591.1</v>
      </c>
      <c r="I294" s="23">
        <f>L294</f>
        <v>2591.1</v>
      </c>
      <c r="J294" s="23">
        <v>0</v>
      </c>
      <c r="K294" s="23">
        <v>0</v>
      </c>
      <c r="L294" s="23">
        <v>2591.1</v>
      </c>
      <c r="M294" s="23">
        <v>0</v>
      </c>
    </row>
    <row r="295" spans="1:15" ht="15" customHeight="1" x14ac:dyDescent="0.25">
      <c r="A295" s="134"/>
      <c r="B295" s="105"/>
      <c r="C295" s="105"/>
      <c r="D295" s="105"/>
      <c r="E295" s="105"/>
      <c r="F295" s="105"/>
      <c r="G295" s="14" t="s">
        <v>38</v>
      </c>
      <c r="H295" s="23">
        <f t="shared" si="90"/>
        <v>9050.2000000000007</v>
      </c>
      <c r="I295" s="23">
        <f>L295</f>
        <v>9050.2000000000007</v>
      </c>
      <c r="J295" s="23">
        <v>0</v>
      </c>
      <c r="K295" s="23">
        <v>0</v>
      </c>
      <c r="L295" s="23">
        <v>9050.2000000000007</v>
      </c>
      <c r="M295" s="23">
        <v>0</v>
      </c>
    </row>
    <row r="296" spans="1:15" ht="15" customHeight="1" x14ac:dyDescent="0.25">
      <c r="A296" s="134"/>
      <c r="B296" s="105"/>
      <c r="C296" s="105"/>
      <c r="D296" s="105"/>
      <c r="E296" s="105"/>
      <c r="F296" s="105"/>
      <c r="G296" s="44" t="s">
        <v>57</v>
      </c>
      <c r="H296" s="23">
        <f t="shared" si="90"/>
        <v>10200.200000000001</v>
      </c>
      <c r="I296" s="23">
        <v>0</v>
      </c>
      <c r="J296" s="23">
        <v>0</v>
      </c>
      <c r="K296" s="23">
        <v>0</v>
      </c>
      <c r="L296" s="23">
        <f>1921.5+8278.7</f>
        <v>10200.200000000001</v>
      </c>
      <c r="M296" s="23">
        <v>0</v>
      </c>
    </row>
    <row r="297" spans="1:15" ht="15" customHeight="1" x14ac:dyDescent="0.25">
      <c r="A297" s="134"/>
      <c r="B297" s="105"/>
      <c r="C297" s="105"/>
      <c r="D297" s="105"/>
      <c r="E297" s="105"/>
      <c r="F297" s="105"/>
      <c r="G297" s="44" t="s">
        <v>58</v>
      </c>
      <c r="H297" s="23">
        <f t="shared" si="90"/>
        <v>2305.8000000000002</v>
      </c>
      <c r="I297" s="23">
        <v>0</v>
      </c>
      <c r="J297" s="23">
        <v>0</v>
      </c>
      <c r="K297" s="23">
        <v>0</v>
      </c>
      <c r="L297" s="23">
        <v>2305.8000000000002</v>
      </c>
      <c r="M297" s="23">
        <v>0</v>
      </c>
    </row>
    <row r="298" spans="1:15" ht="15" customHeight="1" x14ac:dyDescent="0.25">
      <c r="A298" s="102"/>
      <c r="B298" s="114"/>
      <c r="C298" s="114"/>
      <c r="D298" s="114"/>
      <c r="E298" s="114"/>
      <c r="F298" s="114"/>
      <c r="G298" s="14" t="s">
        <v>61</v>
      </c>
      <c r="H298" s="23">
        <f t="shared" si="90"/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</row>
    <row r="299" spans="1:15" ht="15" customHeight="1" x14ac:dyDescent="0.25">
      <c r="A299" s="102"/>
      <c r="B299" s="114"/>
      <c r="C299" s="114"/>
      <c r="D299" s="114"/>
      <c r="E299" s="114"/>
      <c r="F299" s="114"/>
      <c r="G299" s="14" t="s">
        <v>62</v>
      </c>
      <c r="H299" s="23">
        <f t="shared" si="90"/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</row>
    <row r="300" spans="1:15" ht="15" customHeight="1" x14ac:dyDescent="0.5">
      <c r="A300" s="103"/>
      <c r="B300" s="115"/>
      <c r="C300" s="115"/>
      <c r="D300" s="115"/>
      <c r="E300" s="115"/>
      <c r="F300" s="115"/>
      <c r="G300" s="14" t="s">
        <v>63</v>
      </c>
      <c r="H300" s="23">
        <f t="shared" si="90"/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O300" s="45"/>
    </row>
    <row r="301" spans="1:15" ht="140.1" customHeight="1" x14ac:dyDescent="0.5">
      <c r="A301" s="97" t="s">
        <v>112</v>
      </c>
      <c r="B301" s="62" t="s">
        <v>21</v>
      </c>
      <c r="C301" s="62" t="s">
        <v>105</v>
      </c>
      <c r="D301" s="24">
        <v>134609.53200000001</v>
      </c>
      <c r="E301" s="62" t="s">
        <v>106</v>
      </c>
      <c r="F301" s="76">
        <v>2021</v>
      </c>
      <c r="G301" s="17" t="s">
        <v>95</v>
      </c>
      <c r="H301" s="23">
        <f>SUM(J301:M301)</f>
        <v>134609.5</v>
      </c>
      <c r="I301" s="23">
        <f>SUM(I302:I312)</f>
        <v>5125.1000000000004</v>
      </c>
      <c r="J301" s="23">
        <f t="shared" ref="J301:M301" si="91">SUM(J302:J312)</f>
        <v>0</v>
      </c>
      <c r="K301" s="23">
        <f t="shared" si="91"/>
        <v>98769.9</v>
      </c>
      <c r="L301" s="23">
        <f t="shared" si="91"/>
        <v>35839.600000000006</v>
      </c>
      <c r="M301" s="23">
        <f t="shared" si="91"/>
        <v>0</v>
      </c>
      <c r="O301" s="45"/>
    </row>
    <row r="302" spans="1:15" ht="15" customHeight="1" x14ac:dyDescent="0.5">
      <c r="A302" s="31"/>
      <c r="B302" s="92"/>
      <c r="C302" s="92"/>
      <c r="D302" s="37"/>
      <c r="E302" s="92"/>
      <c r="F302" s="74"/>
      <c r="G302" s="36" t="s">
        <v>25</v>
      </c>
      <c r="H302" s="23">
        <f t="shared" ref="H302:H312" si="92">SUM(J302:M302)</f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O302" s="45"/>
    </row>
    <row r="303" spans="1:15" ht="15" customHeight="1" x14ac:dyDescent="0.5">
      <c r="A303" s="31"/>
      <c r="B303" s="92"/>
      <c r="C303" s="92"/>
      <c r="D303" s="37"/>
      <c r="E303" s="92"/>
      <c r="F303" s="74"/>
      <c r="G303" s="36" t="s">
        <v>29</v>
      </c>
      <c r="H303" s="23">
        <f t="shared" si="92"/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O303" s="45"/>
    </row>
    <row r="304" spans="1:15" ht="15" customHeight="1" x14ac:dyDescent="0.5">
      <c r="A304" s="31"/>
      <c r="B304" s="92"/>
      <c r="C304" s="92"/>
      <c r="D304" s="37"/>
      <c r="E304" s="92"/>
      <c r="F304" s="74"/>
      <c r="G304" s="36" t="s">
        <v>11</v>
      </c>
      <c r="H304" s="23">
        <f t="shared" si="92"/>
        <v>0</v>
      </c>
      <c r="I304" s="34">
        <v>0</v>
      </c>
      <c r="J304" s="34">
        <v>0</v>
      </c>
      <c r="K304" s="34">
        <v>0</v>
      </c>
      <c r="L304" s="34">
        <v>0</v>
      </c>
      <c r="M304" s="34">
        <v>0</v>
      </c>
      <c r="O304" s="45"/>
    </row>
    <row r="305" spans="1:15" ht="15" customHeight="1" x14ac:dyDescent="0.5">
      <c r="A305" s="31"/>
      <c r="B305" s="92"/>
      <c r="C305" s="92"/>
      <c r="D305" s="92"/>
      <c r="E305" s="92"/>
      <c r="F305" s="74"/>
      <c r="G305" s="36" t="s">
        <v>36</v>
      </c>
      <c r="H305" s="23">
        <f t="shared" si="92"/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O305" s="45"/>
    </row>
    <row r="306" spans="1:15" ht="15" customHeight="1" x14ac:dyDescent="0.5">
      <c r="A306" s="31"/>
      <c r="B306" s="92"/>
      <c r="C306" s="92"/>
      <c r="D306" s="92"/>
      <c r="E306" s="92"/>
      <c r="F306" s="74"/>
      <c r="G306" s="19" t="s">
        <v>37</v>
      </c>
      <c r="H306" s="23">
        <f t="shared" si="92"/>
        <v>0</v>
      </c>
      <c r="I306" s="23">
        <f t="shared" ref="I306" si="93">K306+L306+M306</f>
        <v>0</v>
      </c>
      <c r="J306" s="23">
        <f t="shared" ref="J306" si="94">L306+M306+N306</f>
        <v>0</v>
      </c>
      <c r="K306" s="23">
        <f t="shared" ref="K306" si="95">M306+N306+O306</f>
        <v>0</v>
      </c>
      <c r="L306" s="23">
        <f t="shared" ref="L306" si="96">N306+O306+P306</f>
        <v>0</v>
      </c>
      <c r="M306" s="23">
        <f t="shared" ref="M306" si="97">O306+P306+Q306</f>
        <v>0</v>
      </c>
      <c r="O306" s="45"/>
    </row>
    <row r="307" spans="1:15" ht="15" customHeight="1" x14ac:dyDescent="0.5">
      <c r="A307" s="18"/>
      <c r="B307" s="93"/>
      <c r="C307" s="93"/>
      <c r="D307" s="93"/>
      <c r="E307" s="93"/>
      <c r="F307" s="72"/>
      <c r="G307" s="19" t="s">
        <v>38</v>
      </c>
      <c r="H307" s="23">
        <f t="shared" si="92"/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O307" s="45"/>
    </row>
    <row r="308" spans="1:15" ht="15" customHeight="1" x14ac:dyDescent="0.5">
      <c r="A308" s="18"/>
      <c r="B308" s="93"/>
      <c r="C308" s="93"/>
      <c r="D308" s="93"/>
      <c r="E308" s="93"/>
      <c r="F308" s="72"/>
      <c r="G308" s="19" t="s">
        <v>57</v>
      </c>
      <c r="H308" s="23">
        <f t="shared" si="92"/>
        <v>134609.5</v>
      </c>
      <c r="I308" s="23">
        <v>5125.1000000000004</v>
      </c>
      <c r="J308" s="23">
        <v>0</v>
      </c>
      <c r="K308" s="23">
        <f>98769.9</f>
        <v>98769.9</v>
      </c>
      <c r="L308" s="23">
        <f>134609.5-98769.9</f>
        <v>35839.600000000006</v>
      </c>
      <c r="M308" s="23">
        <v>0</v>
      </c>
      <c r="O308" s="45"/>
    </row>
    <row r="309" spans="1:15" ht="15" customHeight="1" x14ac:dyDescent="0.5">
      <c r="A309" s="90"/>
      <c r="B309" s="72"/>
      <c r="C309" s="72"/>
      <c r="D309" s="72"/>
      <c r="E309" s="72"/>
      <c r="F309" s="72"/>
      <c r="G309" s="19" t="s">
        <v>58</v>
      </c>
      <c r="H309" s="23">
        <f t="shared" si="92"/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O309" s="45"/>
    </row>
    <row r="310" spans="1:15" ht="15" customHeight="1" x14ac:dyDescent="0.5">
      <c r="A310" s="18"/>
      <c r="B310" s="93"/>
      <c r="C310" s="93"/>
      <c r="D310" s="93"/>
      <c r="E310" s="93"/>
      <c r="F310" s="72"/>
      <c r="G310" s="19" t="s">
        <v>61</v>
      </c>
      <c r="H310" s="23">
        <f t="shared" si="92"/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O310" s="45"/>
    </row>
    <row r="311" spans="1:15" ht="15" customHeight="1" x14ac:dyDescent="0.5">
      <c r="A311" s="18"/>
      <c r="B311" s="93"/>
      <c r="C311" s="93"/>
      <c r="D311" s="93"/>
      <c r="E311" s="93"/>
      <c r="F311" s="72"/>
      <c r="G311" s="19" t="s">
        <v>62</v>
      </c>
      <c r="H311" s="23">
        <f t="shared" si="92"/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O311" s="45"/>
    </row>
    <row r="312" spans="1:15" ht="15" customHeight="1" x14ac:dyDescent="0.5">
      <c r="A312" s="91"/>
      <c r="B312" s="22"/>
      <c r="C312" s="22"/>
      <c r="D312" s="22"/>
      <c r="E312" s="22"/>
      <c r="F312" s="73"/>
      <c r="G312" s="19" t="s">
        <v>63</v>
      </c>
      <c r="H312" s="23">
        <f t="shared" si="92"/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O312" s="45"/>
    </row>
    <row r="313" spans="1:15" ht="110.4" x14ac:dyDescent="0.25">
      <c r="A313" s="46" t="s">
        <v>108</v>
      </c>
      <c r="B313" s="47"/>
      <c r="C313" s="11"/>
      <c r="D313" s="48"/>
      <c r="E313" s="11"/>
      <c r="F313" s="11"/>
      <c r="G313" s="17" t="s">
        <v>94</v>
      </c>
      <c r="H313" s="23">
        <f>SUM(J313:M313)</f>
        <v>2098994.2000000002</v>
      </c>
      <c r="I313" s="23">
        <f>I326</f>
        <v>0</v>
      </c>
      <c r="J313" s="23">
        <f>J326</f>
        <v>0</v>
      </c>
      <c r="K313" s="23">
        <f t="shared" ref="K313:M313" si="98">K326</f>
        <v>2035577.1</v>
      </c>
      <c r="L313" s="23">
        <f t="shared" si="98"/>
        <v>63417.100000000013</v>
      </c>
      <c r="M313" s="23">
        <f t="shared" si="98"/>
        <v>0</v>
      </c>
    </row>
    <row r="314" spans="1:15" ht="15" customHeight="1" x14ac:dyDescent="0.25">
      <c r="A314" s="49"/>
      <c r="B314" s="50"/>
      <c r="C314" s="94"/>
      <c r="D314" s="95"/>
      <c r="E314" s="94"/>
      <c r="F314" s="94"/>
      <c r="G314" s="19" t="s">
        <v>25</v>
      </c>
      <c r="H314" s="23">
        <f>H327</f>
        <v>0</v>
      </c>
      <c r="I314" s="23">
        <f t="shared" ref="I314:I320" si="99">I327</f>
        <v>0</v>
      </c>
      <c r="J314" s="23">
        <f>J327</f>
        <v>0</v>
      </c>
      <c r="K314" s="23">
        <f t="shared" ref="K314:M314" si="100">K327</f>
        <v>0</v>
      </c>
      <c r="L314" s="23">
        <f t="shared" si="100"/>
        <v>0</v>
      </c>
      <c r="M314" s="23">
        <f t="shared" si="100"/>
        <v>0</v>
      </c>
    </row>
    <row r="315" spans="1:15" ht="15" customHeight="1" x14ac:dyDescent="0.25">
      <c r="A315" s="49"/>
      <c r="B315" s="50"/>
      <c r="C315" s="94"/>
      <c r="D315" s="95"/>
      <c r="E315" s="94"/>
      <c r="F315" s="94"/>
      <c r="G315" s="19" t="s">
        <v>29</v>
      </c>
      <c r="H315" s="23">
        <f t="shared" ref="H315:M315" si="101">H328</f>
        <v>0</v>
      </c>
      <c r="I315" s="23">
        <f t="shared" si="99"/>
        <v>0</v>
      </c>
      <c r="J315" s="23">
        <f t="shared" si="101"/>
        <v>0</v>
      </c>
      <c r="K315" s="23">
        <f t="shared" si="101"/>
        <v>0</v>
      </c>
      <c r="L315" s="23">
        <f t="shared" si="101"/>
        <v>0</v>
      </c>
      <c r="M315" s="23">
        <f t="shared" si="101"/>
        <v>0</v>
      </c>
    </row>
    <row r="316" spans="1:15" ht="15" customHeight="1" x14ac:dyDescent="0.25">
      <c r="A316" s="49"/>
      <c r="B316" s="50"/>
      <c r="C316" s="94"/>
      <c r="D316" s="95"/>
      <c r="E316" s="94"/>
      <c r="F316" s="94"/>
      <c r="G316" s="19" t="s">
        <v>11</v>
      </c>
      <c r="H316" s="23">
        <f t="shared" ref="H316:M316" si="102">H329</f>
        <v>0</v>
      </c>
      <c r="I316" s="23">
        <f t="shared" si="99"/>
        <v>0</v>
      </c>
      <c r="J316" s="23">
        <f t="shared" si="102"/>
        <v>0</v>
      </c>
      <c r="K316" s="23">
        <f>K329</f>
        <v>0</v>
      </c>
      <c r="L316" s="23">
        <f t="shared" si="102"/>
        <v>0</v>
      </c>
      <c r="M316" s="23">
        <f t="shared" si="102"/>
        <v>0</v>
      </c>
    </row>
    <row r="317" spans="1:15" ht="15" customHeight="1" x14ac:dyDescent="0.25">
      <c r="A317" s="49"/>
      <c r="B317" s="50"/>
      <c r="C317" s="94"/>
      <c r="D317" s="95"/>
      <c r="E317" s="94"/>
      <c r="F317" s="94"/>
      <c r="G317" s="19" t="s">
        <v>36</v>
      </c>
      <c r="H317" s="23">
        <f t="shared" ref="H317:M317" si="103">H330</f>
        <v>0</v>
      </c>
      <c r="I317" s="23">
        <f t="shared" si="99"/>
        <v>0</v>
      </c>
      <c r="J317" s="23">
        <f t="shared" si="103"/>
        <v>0</v>
      </c>
      <c r="K317" s="23">
        <f t="shared" si="103"/>
        <v>0</v>
      </c>
      <c r="L317" s="23">
        <f t="shared" si="103"/>
        <v>0</v>
      </c>
      <c r="M317" s="23">
        <f t="shared" si="103"/>
        <v>0</v>
      </c>
    </row>
    <row r="318" spans="1:15" ht="15" customHeight="1" x14ac:dyDescent="0.25">
      <c r="A318" s="49"/>
      <c r="B318" s="50"/>
      <c r="C318" s="94"/>
      <c r="D318" s="133"/>
      <c r="E318" s="94"/>
      <c r="F318" s="94"/>
      <c r="G318" s="19" t="s">
        <v>37</v>
      </c>
      <c r="H318" s="23">
        <f t="shared" ref="H318:M318" si="104">H331</f>
        <v>0</v>
      </c>
      <c r="I318" s="23">
        <f t="shared" si="99"/>
        <v>0</v>
      </c>
      <c r="J318" s="23">
        <f t="shared" si="104"/>
        <v>0</v>
      </c>
      <c r="K318" s="23">
        <f>K331</f>
        <v>0</v>
      </c>
      <c r="L318" s="23">
        <f t="shared" si="104"/>
        <v>0</v>
      </c>
      <c r="M318" s="23">
        <f t="shared" si="104"/>
        <v>0</v>
      </c>
    </row>
    <row r="319" spans="1:15" ht="15" customHeight="1" x14ac:dyDescent="0.25">
      <c r="A319" s="132"/>
      <c r="B319" s="132"/>
      <c r="C319" s="132"/>
      <c r="D319" s="133"/>
      <c r="E319" s="132"/>
      <c r="F319" s="132"/>
      <c r="G319" s="19" t="s">
        <v>38</v>
      </c>
      <c r="H319" s="23">
        <f>H332</f>
        <v>526916.80000000005</v>
      </c>
      <c r="I319" s="23">
        <f t="shared" si="99"/>
        <v>0</v>
      </c>
      <c r="J319" s="23">
        <f t="shared" ref="J319:M319" si="105">J332</f>
        <v>0</v>
      </c>
      <c r="K319" s="23">
        <f t="shared" si="105"/>
        <v>495301.8</v>
      </c>
      <c r="L319" s="23">
        <f t="shared" si="105"/>
        <v>31615</v>
      </c>
      <c r="M319" s="23">
        <f t="shared" si="105"/>
        <v>0</v>
      </c>
      <c r="N319" s="23">
        <f t="shared" ref="N319:N320" si="106">N332</f>
        <v>0</v>
      </c>
    </row>
    <row r="320" spans="1:15" ht="15" customHeight="1" x14ac:dyDescent="0.25">
      <c r="A320" s="132"/>
      <c r="B320" s="132"/>
      <c r="C320" s="132"/>
      <c r="D320" s="133"/>
      <c r="E320" s="132"/>
      <c r="F320" s="132"/>
      <c r="G320" s="19" t="s">
        <v>57</v>
      </c>
      <c r="H320" s="23">
        <f>H333</f>
        <v>935620.7</v>
      </c>
      <c r="I320" s="23">
        <f t="shared" si="99"/>
        <v>0</v>
      </c>
      <c r="J320" s="23">
        <f t="shared" ref="J320:M320" si="107">J333</f>
        <v>0</v>
      </c>
      <c r="K320" s="23">
        <f>K333</f>
        <v>910183.2</v>
      </c>
      <c r="L320" s="23">
        <f t="shared" si="107"/>
        <v>25437.5</v>
      </c>
      <c r="M320" s="23">
        <f t="shared" si="107"/>
        <v>0</v>
      </c>
      <c r="N320" s="23">
        <f t="shared" si="106"/>
        <v>0</v>
      </c>
    </row>
    <row r="321" spans="1:14" ht="60.9" customHeight="1" x14ac:dyDescent="0.25">
      <c r="A321" s="50"/>
      <c r="B321" s="50"/>
      <c r="C321" s="94"/>
      <c r="D321" s="95"/>
      <c r="E321" s="94"/>
      <c r="F321" s="94"/>
      <c r="G321" s="63" t="s">
        <v>110</v>
      </c>
      <c r="H321" s="60">
        <f>SUM(I321:L321)</f>
        <v>321627.19999999995</v>
      </c>
      <c r="I321" s="60">
        <v>0</v>
      </c>
      <c r="J321" s="60">
        <v>0</v>
      </c>
      <c r="K321" s="60">
        <f>K334</f>
        <v>302329.59999999998</v>
      </c>
      <c r="L321" s="60">
        <f>L334</f>
        <v>19297.599999999999</v>
      </c>
      <c r="M321" s="61">
        <v>0</v>
      </c>
      <c r="N321" s="23"/>
    </row>
    <row r="322" spans="1:14" ht="15" customHeight="1" x14ac:dyDescent="0.25">
      <c r="A322" s="49"/>
      <c r="B322" s="50"/>
      <c r="C322" s="94"/>
      <c r="D322" s="94"/>
      <c r="E322" s="94"/>
      <c r="F322" s="94"/>
      <c r="G322" s="19" t="s">
        <v>58</v>
      </c>
      <c r="H322" s="23">
        <f t="shared" ref="H322:M322" si="108">H335</f>
        <v>636456.70000000007</v>
      </c>
      <c r="I322" s="23">
        <f t="shared" ref="I322:I327" si="109">I335</f>
        <v>0</v>
      </c>
      <c r="J322" s="23">
        <f t="shared" si="108"/>
        <v>0</v>
      </c>
      <c r="K322" s="23">
        <f t="shared" si="108"/>
        <v>630092.10000000009</v>
      </c>
      <c r="L322" s="23">
        <f t="shared" si="108"/>
        <v>6364.6000000000022</v>
      </c>
      <c r="M322" s="23">
        <f t="shared" si="108"/>
        <v>0</v>
      </c>
      <c r="N322" s="23">
        <f>N335</f>
        <v>0</v>
      </c>
    </row>
    <row r="323" spans="1:14" ht="15" customHeight="1" x14ac:dyDescent="0.25">
      <c r="A323" s="49"/>
      <c r="B323" s="51"/>
      <c r="C323" s="52"/>
      <c r="D323" s="52"/>
      <c r="E323" s="52"/>
      <c r="F323" s="52"/>
      <c r="G323" s="19" t="s">
        <v>61</v>
      </c>
      <c r="H323" s="23">
        <f t="shared" ref="H323:M323" si="110">H336</f>
        <v>0</v>
      </c>
      <c r="I323" s="23">
        <f t="shared" si="109"/>
        <v>0</v>
      </c>
      <c r="J323" s="23">
        <f t="shared" si="110"/>
        <v>0</v>
      </c>
      <c r="K323" s="23">
        <f t="shared" si="110"/>
        <v>0</v>
      </c>
      <c r="L323" s="23">
        <f t="shared" si="110"/>
        <v>0</v>
      </c>
      <c r="M323" s="23">
        <f t="shared" si="110"/>
        <v>0</v>
      </c>
      <c r="N323" s="23">
        <f>N336</f>
        <v>0</v>
      </c>
    </row>
    <row r="324" spans="1:14" ht="15" customHeight="1" x14ac:dyDescent="0.25">
      <c r="A324" s="49"/>
      <c r="B324" s="51"/>
      <c r="C324" s="52"/>
      <c r="D324" s="52"/>
      <c r="E324" s="52"/>
      <c r="F324" s="52"/>
      <c r="G324" s="19" t="s">
        <v>62</v>
      </c>
      <c r="H324" s="23">
        <f t="shared" ref="H324:M324" si="111">H337</f>
        <v>0</v>
      </c>
      <c r="I324" s="23">
        <f t="shared" si="109"/>
        <v>0</v>
      </c>
      <c r="J324" s="23">
        <f t="shared" si="111"/>
        <v>0</v>
      </c>
      <c r="K324" s="23">
        <f t="shared" si="111"/>
        <v>0</v>
      </c>
      <c r="L324" s="23">
        <f t="shared" si="111"/>
        <v>0</v>
      </c>
      <c r="M324" s="23">
        <f t="shared" si="111"/>
        <v>0</v>
      </c>
      <c r="N324" s="23">
        <f>N337</f>
        <v>0</v>
      </c>
    </row>
    <row r="325" spans="1:14" ht="15" customHeight="1" x14ac:dyDescent="0.25">
      <c r="A325" s="53"/>
      <c r="B325" s="54"/>
      <c r="C325" s="55"/>
      <c r="D325" s="55"/>
      <c r="E325" s="55"/>
      <c r="F325" s="55"/>
      <c r="G325" s="19" t="s">
        <v>63</v>
      </c>
      <c r="H325" s="23">
        <f t="shared" ref="H325:M325" si="112">H338</f>
        <v>0</v>
      </c>
      <c r="I325" s="23">
        <f t="shared" si="109"/>
        <v>0</v>
      </c>
      <c r="J325" s="23">
        <f t="shared" si="112"/>
        <v>0</v>
      </c>
      <c r="K325" s="23">
        <f t="shared" si="112"/>
        <v>0</v>
      </c>
      <c r="L325" s="23">
        <f t="shared" si="112"/>
        <v>0</v>
      </c>
      <c r="M325" s="23">
        <f t="shared" si="112"/>
        <v>0</v>
      </c>
      <c r="N325" s="23">
        <f t="shared" ref="N325" si="113">N338</f>
        <v>0</v>
      </c>
    </row>
    <row r="326" spans="1:14" ht="96.6" x14ac:dyDescent="0.25">
      <c r="A326" s="101" t="s">
        <v>104</v>
      </c>
      <c r="B326" s="76"/>
      <c r="C326" s="76"/>
      <c r="D326" s="79"/>
      <c r="E326" s="76"/>
      <c r="F326" s="76"/>
      <c r="G326" s="12" t="s">
        <v>96</v>
      </c>
      <c r="H326" s="23">
        <f>SUM(J326:M326)</f>
        <v>2098994.2000000002</v>
      </c>
      <c r="I326" s="23">
        <f t="shared" si="109"/>
        <v>0</v>
      </c>
      <c r="J326" s="23">
        <f>J339</f>
        <v>0</v>
      </c>
      <c r="K326" s="23">
        <f>K339</f>
        <v>2035577.1</v>
      </c>
      <c r="L326" s="23">
        <f t="shared" ref="L326:M326" si="114">L339</f>
        <v>63417.100000000013</v>
      </c>
      <c r="M326" s="23">
        <f t="shared" si="114"/>
        <v>0</v>
      </c>
    </row>
    <row r="327" spans="1:14" ht="15" customHeight="1" x14ac:dyDescent="0.25">
      <c r="A327" s="111"/>
      <c r="B327" s="74"/>
      <c r="C327" s="74"/>
      <c r="D327" s="80"/>
      <c r="E327" s="74"/>
      <c r="F327" s="74"/>
      <c r="G327" s="14" t="s">
        <v>25</v>
      </c>
      <c r="H327" s="23">
        <f>H340</f>
        <v>0</v>
      </c>
      <c r="I327" s="23">
        <f t="shared" si="109"/>
        <v>0</v>
      </c>
      <c r="J327" s="23">
        <f>J340</f>
        <v>0</v>
      </c>
      <c r="K327" s="23">
        <f t="shared" ref="K327:M327" si="115">K340</f>
        <v>0</v>
      </c>
      <c r="L327" s="23">
        <f t="shared" si="115"/>
        <v>0</v>
      </c>
      <c r="M327" s="23">
        <f t="shared" si="115"/>
        <v>0</v>
      </c>
    </row>
    <row r="328" spans="1:14" ht="15" customHeight="1" x14ac:dyDescent="0.25">
      <c r="A328" s="111"/>
      <c r="B328" s="74"/>
      <c r="C328" s="74"/>
      <c r="D328" s="80"/>
      <c r="E328" s="74"/>
      <c r="F328" s="74"/>
      <c r="G328" s="14" t="s">
        <v>29</v>
      </c>
      <c r="H328" s="23">
        <f t="shared" ref="H328:M328" si="116">H341</f>
        <v>0</v>
      </c>
      <c r="I328" s="23">
        <f t="shared" si="116"/>
        <v>0</v>
      </c>
      <c r="J328" s="23">
        <f t="shared" si="116"/>
        <v>0</v>
      </c>
      <c r="K328" s="23">
        <f t="shared" si="116"/>
        <v>0</v>
      </c>
      <c r="L328" s="23">
        <f t="shared" si="116"/>
        <v>0</v>
      </c>
      <c r="M328" s="23">
        <f t="shared" si="116"/>
        <v>0</v>
      </c>
    </row>
    <row r="329" spans="1:14" ht="15" customHeight="1" x14ac:dyDescent="0.25">
      <c r="A329" s="111"/>
      <c r="B329" s="74"/>
      <c r="C329" s="74"/>
      <c r="D329" s="80"/>
      <c r="E329" s="74"/>
      <c r="F329" s="74"/>
      <c r="G329" s="14" t="s">
        <v>11</v>
      </c>
      <c r="H329" s="23">
        <f>H342</f>
        <v>0</v>
      </c>
      <c r="I329" s="23">
        <f t="shared" ref="I329:M329" si="117">I342</f>
        <v>0</v>
      </c>
      <c r="J329" s="23">
        <f t="shared" si="117"/>
        <v>0</v>
      </c>
      <c r="K329" s="23">
        <f t="shared" si="117"/>
        <v>0</v>
      </c>
      <c r="L329" s="23">
        <f t="shared" si="117"/>
        <v>0</v>
      </c>
      <c r="M329" s="23">
        <f t="shared" si="117"/>
        <v>0</v>
      </c>
    </row>
    <row r="330" spans="1:14" ht="15" customHeight="1" x14ac:dyDescent="0.25">
      <c r="A330" s="111"/>
      <c r="B330" s="74"/>
      <c r="C330" s="74"/>
      <c r="D330" s="80"/>
      <c r="E330" s="74"/>
      <c r="F330" s="74"/>
      <c r="G330" s="14" t="s">
        <v>36</v>
      </c>
      <c r="H330" s="23">
        <f t="shared" ref="H330:M330" si="118">H343</f>
        <v>0</v>
      </c>
      <c r="I330" s="23">
        <f t="shared" si="118"/>
        <v>0</v>
      </c>
      <c r="J330" s="23">
        <f t="shared" si="118"/>
        <v>0</v>
      </c>
      <c r="K330" s="23">
        <f t="shared" si="118"/>
        <v>0</v>
      </c>
      <c r="L330" s="23">
        <f t="shared" si="118"/>
        <v>0</v>
      </c>
      <c r="M330" s="23">
        <f t="shared" si="118"/>
        <v>0</v>
      </c>
    </row>
    <row r="331" spans="1:14" ht="15" customHeight="1" x14ac:dyDescent="0.25">
      <c r="A331" s="111"/>
      <c r="B331" s="74"/>
      <c r="C331" s="74"/>
      <c r="D331" s="80"/>
      <c r="E331" s="74"/>
      <c r="F331" s="74"/>
      <c r="G331" s="14" t="s">
        <v>37</v>
      </c>
      <c r="H331" s="23">
        <f t="shared" ref="H331:M331" si="119">H344</f>
        <v>0</v>
      </c>
      <c r="I331" s="23">
        <f>I344</f>
        <v>0</v>
      </c>
      <c r="J331" s="23">
        <f t="shared" si="119"/>
        <v>0</v>
      </c>
      <c r="K331" s="23">
        <f t="shared" si="119"/>
        <v>0</v>
      </c>
      <c r="L331" s="23">
        <f t="shared" si="119"/>
        <v>0</v>
      </c>
      <c r="M331" s="23">
        <f t="shared" si="119"/>
        <v>0</v>
      </c>
    </row>
    <row r="332" spans="1:14" ht="15" customHeight="1" x14ac:dyDescent="0.25">
      <c r="A332" s="111"/>
      <c r="B332" s="74"/>
      <c r="C332" s="74"/>
      <c r="D332" s="74"/>
      <c r="E332" s="74"/>
      <c r="F332" s="74"/>
      <c r="G332" s="14" t="s">
        <v>38</v>
      </c>
      <c r="H332" s="23">
        <f>H345</f>
        <v>526916.80000000005</v>
      </c>
      <c r="I332" s="23">
        <f t="shared" ref="I332:M332" si="120">I345</f>
        <v>0</v>
      </c>
      <c r="J332" s="23">
        <f t="shared" si="120"/>
        <v>0</v>
      </c>
      <c r="K332" s="23">
        <f t="shared" ref="K332:L334" si="121">K345</f>
        <v>495301.8</v>
      </c>
      <c r="L332" s="23">
        <f t="shared" si="121"/>
        <v>31615</v>
      </c>
      <c r="M332" s="23">
        <f t="shared" si="120"/>
        <v>0</v>
      </c>
    </row>
    <row r="333" spans="1:14" ht="18.3" customHeight="1" x14ac:dyDescent="0.25">
      <c r="A333" s="112"/>
      <c r="B333" s="13"/>
      <c r="C333" s="13"/>
      <c r="D333" s="13"/>
      <c r="E333" s="13"/>
      <c r="F333" s="13"/>
      <c r="G333" s="14" t="s">
        <v>57</v>
      </c>
      <c r="H333" s="23">
        <f t="shared" ref="H333:M333" si="122">H346</f>
        <v>935620.7</v>
      </c>
      <c r="I333" s="23">
        <f t="shared" si="122"/>
        <v>0</v>
      </c>
      <c r="J333" s="23">
        <f t="shared" si="122"/>
        <v>0</v>
      </c>
      <c r="K333" s="23">
        <f t="shared" si="121"/>
        <v>910183.2</v>
      </c>
      <c r="L333" s="23">
        <f t="shared" si="121"/>
        <v>25437.5</v>
      </c>
      <c r="M333" s="23">
        <f t="shared" si="122"/>
        <v>0</v>
      </c>
    </row>
    <row r="334" spans="1:14" ht="60.9" customHeight="1" x14ac:dyDescent="0.25">
      <c r="A334" s="101"/>
      <c r="B334" s="76"/>
      <c r="C334" s="76"/>
      <c r="D334" s="76"/>
      <c r="E334" s="76"/>
      <c r="F334" s="76"/>
      <c r="G334" s="63" t="s">
        <v>110</v>
      </c>
      <c r="H334" s="60">
        <f>SUM(I334:L334)</f>
        <v>321627.19999999995</v>
      </c>
      <c r="I334" s="60">
        <v>0</v>
      </c>
      <c r="J334" s="60">
        <v>0</v>
      </c>
      <c r="K334" s="60">
        <f t="shared" si="121"/>
        <v>302329.59999999998</v>
      </c>
      <c r="L334" s="60">
        <f t="shared" si="121"/>
        <v>19297.599999999999</v>
      </c>
      <c r="M334" s="60">
        <v>0</v>
      </c>
    </row>
    <row r="335" spans="1:14" ht="15" customHeight="1" x14ac:dyDescent="0.25">
      <c r="A335" s="102"/>
      <c r="B335" s="74"/>
      <c r="C335" s="74"/>
      <c r="D335" s="74"/>
      <c r="E335" s="74"/>
      <c r="F335" s="74"/>
      <c r="G335" s="14" t="s">
        <v>58</v>
      </c>
      <c r="H335" s="23">
        <f t="shared" ref="H335:M335" si="123">H348</f>
        <v>636456.70000000007</v>
      </c>
      <c r="I335" s="23">
        <f>I348</f>
        <v>0</v>
      </c>
      <c r="J335" s="23">
        <f t="shared" si="123"/>
        <v>0</v>
      </c>
      <c r="K335" s="23">
        <f t="shared" si="123"/>
        <v>630092.10000000009</v>
      </c>
      <c r="L335" s="23">
        <f t="shared" si="123"/>
        <v>6364.6000000000022</v>
      </c>
      <c r="M335" s="23">
        <f t="shared" si="123"/>
        <v>0</v>
      </c>
    </row>
    <row r="336" spans="1:14" ht="15" customHeight="1" x14ac:dyDescent="0.25">
      <c r="A336" s="102"/>
      <c r="B336" s="77"/>
      <c r="C336" s="77"/>
      <c r="D336" s="77"/>
      <c r="E336" s="77"/>
      <c r="F336" s="77"/>
      <c r="G336" s="14" t="s">
        <v>61</v>
      </c>
      <c r="H336" s="23">
        <f>H349</f>
        <v>0</v>
      </c>
      <c r="I336" s="23">
        <f t="shared" ref="I336:M336" si="124">I349</f>
        <v>0</v>
      </c>
      <c r="J336" s="23">
        <f t="shared" si="124"/>
        <v>0</v>
      </c>
      <c r="K336" s="23">
        <f t="shared" si="124"/>
        <v>0</v>
      </c>
      <c r="L336" s="23">
        <f t="shared" si="124"/>
        <v>0</v>
      </c>
      <c r="M336" s="23">
        <f t="shared" si="124"/>
        <v>0</v>
      </c>
    </row>
    <row r="337" spans="1:13" ht="15" customHeight="1" x14ac:dyDescent="0.25">
      <c r="A337" s="102"/>
      <c r="B337" s="77"/>
      <c r="C337" s="77"/>
      <c r="D337" s="77"/>
      <c r="E337" s="77"/>
      <c r="F337" s="77"/>
      <c r="G337" s="14" t="s">
        <v>62</v>
      </c>
      <c r="H337" s="23">
        <f t="shared" ref="H337:M337" si="125">H350</f>
        <v>0</v>
      </c>
      <c r="I337" s="23">
        <f t="shared" si="125"/>
        <v>0</v>
      </c>
      <c r="J337" s="23">
        <f t="shared" si="125"/>
        <v>0</v>
      </c>
      <c r="K337" s="23">
        <f t="shared" si="125"/>
        <v>0</v>
      </c>
      <c r="L337" s="23">
        <f t="shared" si="125"/>
        <v>0</v>
      </c>
      <c r="M337" s="23">
        <f t="shared" si="125"/>
        <v>0</v>
      </c>
    </row>
    <row r="338" spans="1:13" ht="15" customHeight="1" x14ac:dyDescent="0.25">
      <c r="A338" s="103"/>
      <c r="B338" s="78"/>
      <c r="C338" s="78"/>
      <c r="D338" s="78"/>
      <c r="E338" s="78"/>
      <c r="F338" s="78"/>
      <c r="G338" s="14" t="s">
        <v>63</v>
      </c>
      <c r="H338" s="23">
        <f t="shared" ref="H338:M338" si="126">H351</f>
        <v>0</v>
      </c>
      <c r="I338" s="23">
        <f t="shared" si="126"/>
        <v>0</v>
      </c>
      <c r="J338" s="23">
        <f t="shared" si="126"/>
        <v>0</v>
      </c>
      <c r="K338" s="23">
        <f t="shared" si="126"/>
        <v>0</v>
      </c>
      <c r="L338" s="23">
        <f t="shared" si="126"/>
        <v>0</v>
      </c>
      <c r="M338" s="23">
        <f t="shared" si="126"/>
        <v>0</v>
      </c>
    </row>
    <row r="339" spans="1:13" ht="82.8" x14ac:dyDescent="0.25">
      <c r="A339" s="107" t="s">
        <v>82</v>
      </c>
      <c r="B339" s="104" t="s">
        <v>21</v>
      </c>
      <c r="C339" s="104" t="s">
        <v>42</v>
      </c>
      <c r="D339" s="109">
        <v>1430063.94</v>
      </c>
      <c r="E339" s="104" t="s">
        <v>69</v>
      </c>
      <c r="F339" s="104" t="s">
        <v>65</v>
      </c>
      <c r="G339" s="12" t="s">
        <v>95</v>
      </c>
      <c r="H339" s="23">
        <f>SUM(J339:M339)</f>
        <v>2098994.2000000002</v>
      </c>
      <c r="I339" s="23">
        <f>SUM(I340:I351)</f>
        <v>0</v>
      </c>
      <c r="J339" s="23">
        <f t="shared" ref="J339:M339" si="127">SUM(J340:J351)</f>
        <v>0</v>
      </c>
      <c r="K339" s="23">
        <f>SUM(K340:K351)-K347</f>
        <v>2035577.1</v>
      </c>
      <c r="L339" s="23">
        <f>SUM(L340:L351)-L347</f>
        <v>63417.100000000013</v>
      </c>
      <c r="M339" s="23">
        <f t="shared" si="127"/>
        <v>0</v>
      </c>
    </row>
    <row r="340" spans="1:13" ht="15" customHeight="1" x14ac:dyDescent="0.25">
      <c r="A340" s="107"/>
      <c r="B340" s="100"/>
      <c r="C340" s="100"/>
      <c r="D340" s="110"/>
      <c r="E340" s="100"/>
      <c r="F340" s="100"/>
      <c r="G340" s="14" t="s">
        <v>25</v>
      </c>
      <c r="H340" s="23">
        <f>SUM(J340:M340)</f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</row>
    <row r="341" spans="1:13" ht="15" customHeight="1" x14ac:dyDescent="0.25">
      <c r="A341" s="107"/>
      <c r="B341" s="100"/>
      <c r="C341" s="100"/>
      <c r="D341" s="110"/>
      <c r="E341" s="100"/>
      <c r="F341" s="100"/>
      <c r="G341" s="14" t="s">
        <v>29</v>
      </c>
      <c r="H341" s="23">
        <f>SUM(J341:M341)</f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</row>
    <row r="342" spans="1:13" ht="15" customHeight="1" x14ac:dyDescent="0.25">
      <c r="A342" s="107"/>
      <c r="B342" s="100"/>
      <c r="C342" s="100"/>
      <c r="D342" s="110"/>
      <c r="E342" s="100"/>
      <c r="F342" s="100"/>
      <c r="G342" s="14" t="s">
        <v>11</v>
      </c>
      <c r="H342" s="23">
        <f t="shared" ref="H342:H351" si="128">SUM(J342:M342)</f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</row>
    <row r="343" spans="1:13" ht="15" customHeight="1" x14ac:dyDescent="0.25">
      <c r="A343" s="107"/>
      <c r="B343" s="100"/>
      <c r="C343" s="100"/>
      <c r="D343" s="110"/>
      <c r="E343" s="100"/>
      <c r="F343" s="100"/>
      <c r="G343" s="14" t="s">
        <v>36</v>
      </c>
      <c r="H343" s="23">
        <f t="shared" si="128"/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</row>
    <row r="344" spans="1:13" ht="15" customHeight="1" x14ac:dyDescent="0.25">
      <c r="A344" s="107"/>
      <c r="B344" s="100"/>
      <c r="C344" s="100"/>
      <c r="D344" s="110"/>
      <c r="E344" s="100"/>
      <c r="F344" s="100"/>
      <c r="G344" s="14" t="s">
        <v>37</v>
      </c>
      <c r="H344" s="23">
        <f>SUM(J344:M344)</f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</row>
    <row r="345" spans="1:13" ht="15" customHeight="1" x14ac:dyDescent="0.25">
      <c r="A345" s="107"/>
      <c r="B345" s="100"/>
      <c r="C345" s="100"/>
      <c r="D345" s="100"/>
      <c r="E345" s="100"/>
      <c r="F345" s="100"/>
      <c r="G345" s="14" t="s">
        <v>38</v>
      </c>
      <c r="H345" s="23">
        <f>SUM(J345:M345)</f>
        <v>526916.80000000005</v>
      </c>
      <c r="I345" s="23">
        <v>0</v>
      </c>
      <c r="J345" s="23">
        <v>0</v>
      </c>
      <c r="K345" s="23">
        <v>495301.8</v>
      </c>
      <c r="L345" s="23">
        <v>31615</v>
      </c>
      <c r="M345" s="23">
        <v>0</v>
      </c>
    </row>
    <row r="346" spans="1:13" ht="17.100000000000001" customHeight="1" x14ac:dyDescent="0.25">
      <c r="A346" s="107"/>
      <c r="B346" s="100"/>
      <c r="C346" s="100"/>
      <c r="D346" s="100"/>
      <c r="E346" s="100"/>
      <c r="F346" s="100"/>
      <c r="G346" s="14" t="s">
        <v>57</v>
      </c>
      <c r="H346" s="23">
        <f t="shared" si="128"/>
        <v>935620.7</v>
      </c>
      <c r="I346" s="23">
        <v>0</v>
      </c>
      <c r="J346" s="23">
        <v>0</v>
      </c>
      <c r="K346" s="23">
        <f>910183.2</f>
        <v>910183.2</v>
      </c>
      <c r="L346" s="23">
        <f>47317.1-8206.6-13673</f>
        <v>25437.5</v>
      </c>
      <c r="M346" s="23">
        <v>0</v>
      </c>
    </row>
    <row r="347" spans="1:13" ht="56.25" customHeight="1" x14ac:dyDescent="0.25">
      <c r="A347" s="107"/>
      <c r="B347" s="100"/>
      <c r="C347" s="100"/>
      <c r="D347" s="100"/>
      <c r="E347" s="100"/>
      <c r="F347" s="100"/>
      <c r="G347" s="63" t="s">
        <v>110</v>
      </c>
      <c r="H347" s="60">
        <f>SUM(I347:L347)</f>
        <v>321627.19999999995</v>
      </c>
      <c r="I347" s="60">
        <v>0</v>
      </c>
      <c r="J347" s="60">
        <v>0</v>
      </c>
      <c r="K347" s="60">
        <v>302329.59999999998</v>
      </c>
      <c r="L347" s="60">
        <v>19297.599999999999</v>
      </c>
      <c r="M347" s="60">
        <v>0</v>
      </c>
    </row>
    <row r="348" spans="1:13" ht="15" customHeight="1" x14ac:dyDescent="0.25">
      <c r="A348" s="107"/>
      <c r="B348" s="100"/>
      <c r="C348" s="100"/>
      <c r="D348" s="100"/>
      <c r="E348" s="100"/>
      <c r="F348" s="100"/>
      <c r="G348" s="14" t="s">
        <v>58</v>
      </c>
      <c r="H348" s="23">
        <f t="shared" si="128"/>
        <v>636456.70000000007</v>
      </c>
      <c r="I348" s="23">
        <v>0</v>
      </c>
      <c r="J348" s="23">
        <v>0</v>
      </c>
      <c r="K348" s="23">
        <f>598269.3+31822.8</f>
        <v>630092.10000000009</v>
      </c>
      <c r="L348" s="23">
        <f>38187.4-31822.8</f>
        <v>6364.6000000000022</v>
      </c>
      <c r="M348" s="23">
        <v>0</v>
      </c>
    </row>
    <row r="349" spans="1:13" ht="15" customHeight="1" x14ac:dyDescent="0.25">
      <c r="A349" s="108"/>
      <c r="B349" s="105"/>
      <c r="C349" s="105"/>
      <c r="D349" s="105"/>
      <c r="E349" s="105"/>
      <c r="F349" s="105"/>
      <c r="G349" s="14" t="s">
        <v>61</v>
      </c>
      <c r="H349" s="23">
        <f t="shared" si="128"/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</row>
    <row r="350" spans="1:13" ht="15" customHeight="1" x14ac:dyDescent="0.25">
      <c r="A350" s="108"/>
      <c r="B350" s="105"/>
      <c r="C350" s="105"/>
      <c r="D350" s="105"/>
      <c r="E350" s="105"/>
      <c r="F350" s="105"/>
      <c r="G350" s="14" t="s">
        <v>62</v>
      </c>
      <c r="H350" s="23">
        <f t="shared" si="128"/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</row>
    <row r="351" spans="1:13" ht="15" customHeight="1" x14ac:dyDescent="0.25">
      <c r="A351" s="108"/>
      <c r="B351" s="106"/>
      <c r="C351" s="106"/>
      <c r="D351" s="106"/>
      <c r="E351" s="106"/>
      <c r="F351" s="106"/>
      <c r="G351" s="14" t="s">
        <v>63</v>
      </c>
      <c r="H351" s="23">
        <f t="shared" si="128"/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</row>
  </sheetData>
  <mergeCells count="102">
    <mergeCell ref="F157:F158"/>
    <mergeCell ref="A141:A152"/>
    <mergeCell ref="B141:B152"/>
    <mergeCell ref="E141:E152"/>
    <mergeCell ref="F141:F152"/>
    <mergeCell ref="C141:C152"/>
    <mergeCell ref="B319:B320"/>
    <mergeCell ref="C319:C320"/>
    <mergeCell ref="D318:D320"/>
    <mergeCell ref="E319:E320"/>
    <mergeCell ref="F319:F320"/>
    <mergeCell ref="A278:A279"/>
    <mergeCell ref="B277:B279"/>
    <mergeCell ref="C278:C279"/>
    <mergeCell ref="D278:D279"/>
    <mergeCell ref="E278:E279"/>
    <mergeCell ref="A289:A300"/>
    <mergeCell ref="B289:B300"/>
    <mergeCell ref="C289:C300"/>
    <mergeCell ref="D289:D300"/>
    <mergeCell ref="E289:E300"/>
    <mergeCell ref="F289:F300"/>
    <mergeCell ref="A319:A320"/>
    <mergeCell ref="A157:A158"/>
    <mergeCell ref="B157:B158"/>
    <mergeCell ref="C157:C158"/>
    <mergeCell ref="D156:D159"/>
    <mergeCell ref="E156:E158"/>
    <mergeCell ref="A165:A176"/>
    <mergeCell ref="B165:B176"/>
    <mergeCell ref="C165:C176"/>
    <mergeCell ref="D165:D176"/>
    <mergeCell ref="B58:B62"/>
    <mergeCell ref="C56:C61"/>
    <mergeCell ref="D58:D63"/>
    <mergeCell ref="E58:E61"/>
    <mergeCell ref="D141:D152"/>
    <mergeCell ref="E165:E176"/>
    <mergeCell ref="A57:A65"/>
    <mergeCell ref="A129:A140"/>
    <mergeCell ref="B129:B140"/>
    <mergeCell ref="C129:C140"/>
    <mergeCell ref="D129:D140"/>
    <mergeCell ref="F129:F140"/>
    <mergeCell ref="A116:A118"/>
    <mergeCell ref="B117:B118"/>
    <mergeCell ref="C117:C118"/>
    <mergeCell ref="D117:D118"/>
    <mergeCell ref="E116:E118"/>
    <mergeCell ref="F116:F118"/>
    <mergeCell ref="E129:E140"/>
    <mergeCell ref="A79:A80"/>
    <mergeCell ref="B79:B80"/>
    <mergeCell ref="E79:E80"/>
    <mergeCell ref="F265:F276"/>
    <mergeCell ref="E242:E243"/>
    <mergeCell ref="F242:F243"/>
    <mergeCell ref="A227:A228"/>
    <mergeCell ref="A5:B5"/>
    <mergeCell ref="J5:M5"/>
    <mergeCell ref="J6:M6"/>
    <mergeCell ref="A7:M7"/>
    <mergeCell ref="A9:A11"/>
    <mergeCell ref="B9:B11"/>
    <mergeCell ref="C9:C11"/>
    <mergeCell ref="D9:D11"/>
    <mergeCell ref="E9:E11"/>
    <mergeCell ref="F9:F11"/>
    <mergeCell ref="J10:J11"/>
    <mergeCell ref="K10:K11"/>
    <mergeCell ref="L10:L11"/>
    <mergeCell ref="M10:M11"/>
    <mergeCell ref="G9:M9"/>
    <mergeCell ref="G10:G11"/>
    <mergeCell ref="H10:I10"/>
    <mergeCell ref="F59:F62"/>
    <mergeCell ref="A27:M27"/>
    <mergeCell ref="A13:A15"/>
    <mergeCell ref="C226:C228"/>
    <mergeCell ref="D227:D228"/>
    <mergeCell ref="E227:E228"/>
    <mergeCell ref="F227:F228"/>
    <mergeCell ref="F165:F176"/>
    <mergeCell ref="A253:A261"/>
    <mergeCell ref="F339:F351"/>
    <mergeCell ref="A339:A351"/>
    <mergeCell ref="B339:B351"/>
    <mergeCell ref="C339:C351"/>
    <mergeCell ref="D339:D351"/>
    <mergeCell ref="E339:E351"/>
    <mergeCell ref="A242:A243"/>
    <mergeCell ref="B241:B244"/>
    <mergeCell ref="F278:F279"/>
    <mergeCell ref="C241:C244"/>
    <mergeCell ref="D242:D244"/>
    <mergeCell ref="A326:A333"/>
    <mergeCell ref="A334:A338"/>
    <mergeCell ref="A265:A276"/>
    <mergeCell ref="B265:B276"/>
    <mergeCell ref="C265:C276"/>
    <mergeCell ref="D265:D276"/>
    <mergeCell ref="E265:E276"/>
  </mergeCells>
  <pageMargins left="0.31496062992125984" right="0.11811023622047245" top="0.55118110236220474" bottom="0.47244094488188981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уточненый</vt:lpstr>
      <vt:lpstr>уточненый!Заголовки_для_печати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2021-06-02T00:08:08Z</cp:lastPrinted>
  <dcterms:created xsi:type="dcterms:W3CDTF">2015-12-31T01:26:46Z</dcterms:created>
  <dcterms:modified xsi:type="dcterms:W3CDTF">2021-06-04T02:30:56Z</dcterms:modified>
</cp:coreProperties>
</file>